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redl\Desktop\KROS výstupy\"/>
    </mc:Choice>
  </mc:AlternateContent>
  <bookViews>
    <workbookView xWindow="0" yWindow="0" windowWidth="0" windowHeight="0"/>
  </bookViews>
  <sheets>
    <sheet name="Rekapitulace zakázky" sheetId="1" r:id="rId1"/>
    <sheet name="01 - Oprava SK č. 2B" sheetId="2" r:id="rId2"/>
    <sheet name="02 - Oprava SK č. 2" sheetId="3" r:id="rId3"/>
    <sheet name="06 - Následné propracování" sheetId="4" r:id="rId4"/>
    <sheet name="04 - Výhybky" sheetId="5" r:id="rId5"/>
    <sheet name="07 - Materiál dodávaný ob..." sheetId="6" r:id="rId6"/>
    <sheet name="08 - VRN" sheetId="7" r:id="rId7"/>
    <sheet name="Pokyny pro vyplnění" sheetId="8" r:id="rId8"/>
  </sheets>
  <definedNames>
    <definedName name="_xlnm.Print_Area" localSheetId="0">'Rekapitulace zakázky'!$D$4:$AO$36,'Rekapitulace zakázky'!$C$42:$AQ$61</definedName>
    <definedName name="_xlnm.Print_Titles" localSheetId="0">'Rekapitulace zakázky'!$52:$52</definedName>
    <definedName name="_xlnm._FilterDatabase" localSheetId="1" hidden="1">'01 - Oprava SK č. 2B'!$C$82:$L$229</definedName>
    <definedName name="_xlnm.Print_Area" localSheetId="1">'01 - Oprava SK č. 2B'!$C$4:$K$41,'01 - Oprava SK č. 2B'!$C$47:$K$64,'01 - Oprava SK č. 2B'!$C$70:$L$229</definedName>
    <definedName name="_xlnm.Print_Titles" localSheetId="1">'01 - Oprava SK č. 2B'!$82:$82</definedName>
    <definedName name="_xlnm._FilterDatabase" localSheetId="2" hidden="1">'02 - Oprava SK č. 2'!$C$82:$L$219</definedName>
    <definedName name="_xlnm.Print_Area" localSheetId="2">'02 - Oprava SK č. 2'!$C$4:$K$41,'02 - Oprava SK č. 2'!$C$47:$K$64,'02 - Oprava SK č. 2'!$C$70:$L$219</definedName>
    <definedName name="_xlnm.Print_Titles" localSheetId="2">'02 - Oprava SK č. 2'!$82:$82</definedName>
    <definedName name="_xlnm._FilterDatabase" localSheetId="3" hidden="1">'06 - Následné propracování'!$C$80:$L$113</definedName>
    <definedName name="_xlnm.Print_Area" localSheetId="3">'06 - Následné propracování'!$C$4:$K$41,'06 - Následné propracování'!$C$47:$K$62,'06 - Následné propracování'!$C$68:$L$113</definedName>
    <definedName name="_xlnm.Print_Titles" localSheetId="3">'06 - Následné propracování'!$80:$80</definedName>
    <definedName name="_xlnm._FilterDatabase" localSheetId="4" hidden="1">'04 - Výhybky'!$C$82:$L$243</definedName>
    <definedName name="_xlnm.Print_Area" localSheetId="4">'04 - Výhybky'!$C$4:$K$41,'04 - Výhybky'!$C$47:$K$64,'04 - Výhybky'!$C$70:$L$243</definedName>
    <definedName name="_xlnm.Print_Titles" localSheetId="4">'04 - Výhybky'!$82:$82</definedName>
    <definedName name="_xlnm._FilterDatabase" localSheetId="5" hidden="1">'07 - Materiál dodávaný ob...'!$C$80:$L$90</definedName>
    <definedName name="_xlnm.Print_Area" localSheetId="5">'07 - Materiál dodávaný ob...'!$C$4:$K$41,'07 - Materiál dodávaný ob...'!$C$47:$K$62,'07 - Materiál dodávaný ob...'!$C$68:$L$90</definedName>
    <definedName name="_xlnm.Print_Titles" localSheetId="5">'07 - Materiál dodávaný ob...'!$80:$80</definedName>
    <definedName name="_xlnm._FilterDatabase" localSheetId="6" hidden="1">'08 - VRN'!$C$81:$L$91</definedName>
    <definedName name="_xlnm.Print_Area" localSheetId="6">'08 - VRN'!$C$4:$K$41,'08 - VRN'!$C$47:$K$63,'08 - VRN'!$C$69:$L$91</definedName>
    <definedName name="_xlnm.Print_Titles" localSheetId="6">'08 - VRN'!$81:$81</definedName>
  </definedNames>
  <calcPr/>
</workbook>
</file>

<file path=xl/calcChain.xml><?xml version="1.0" encoding="utf-8"?>
<calcChain xmlns="http://schemas.openxmlformats.org/spreadsheetml/2006/main">
  <c i="7" l="1" r="K39"/>
  <c r="K38"/>
  <c i="1" r="BA60"/>
  <c i="7" r="K37"/>
  <c i="1" r="AZ60"/>
  <c i="7" r="BI90"/>
  <c r="BH90"/>
  <c r="BG90"/>
  <c r="BF90"/>
  <c r="X90"/>
  <c r="V90"/>
  <c r="T90"/>
  <c r="P90"/>
  <c r="BI88"/>
  <c r="BH88"/>
  <c r="BG88"/>
  <c r="BF88"/>
  <c r="X88"/>
  <c r="V88"/>
  <c r="T88"/>
  <c r="P88"/>
  <c r="BI86"/>
  <c r="BH86"/>
  <c r="BG86"/>
  <c r="BF86"/>
  <c r="X86"/>
  <c r="V86"/>
  <c r="T86"/>
  <c r="P86"/>
  <c r="BI84"/>
  <c r="BH84"/>
  <c r="BG84"/>
  <c r="BF84"/>
  <c r="X84"/>
  <c r="V84"/>
  <c r="T84"/>
  <c r="P84"/>
  <c r="J79"/>
  <c r="F76"/>
  <c r="E74"/>
  <c r="J57"/>
  <c r="F54"/>
  <c r="E52"/>
  <c r="J21"/>
  <c r="E21"/>
  <c r="J78"/>
  <c r="J20"/>
  <c r="J18"/>
  <c r="E18"/>
  <c r="F79"/>
  <c r="J17"/>
  <c r="J15"/>
  <c r="E15"/>
  <c r="F56"/>
  <c r="J14"/>
  <c r="J12"/>
  <c r="J76"/>
  <c r="E7"/>
  <c r="E50"/>
  <c i="6" r="K39"/>
  <c r="K38"/>
  <c i="1" r="BA59"/>
  <c i="6" r="K37"/>
  <c i="1" r="AZ59"/>
  <c i="6" r="BI85"/>
  <c r="BH85"/>
  <c r="BG85"/>
  <c r="BF85"/>
  <c r="X85"/>
  <c r="V85"/>
  <c r="T85"/>
  <c r="P85"/>
  <c r="BI82"/>
  <c r="BH82"/>
  <c r="BG82"/>
  <c r="BF82"/>
  <c r="X82"/>
  <c r="V82"/>
  <c r="T82"/>
  <c r="P82"/>
  <c r="J78"/>
  <c r="F75"/>
  <c r="E73"/>
  <c r="J57"/>
  <c r="F54"/>
  <c r="E52"/>
  <c r="J21"/>
  <c r="E21"/>
  <c r="J77"/>
  <c r="J20"/>
  <c r="J18"/>
  <c r="E18"/>
  <c r="F78"/>
  <c r="J17"/>
  <c r="J15"/>
  <c r="E15"/>
  <c r="F77"/>
  <c r="J14"/>
  <c r="J12"/>
  <c r="J75"/>
  <c r="E7"/>
  <c r="E50"/>
  <c i="5" r="K39"/>
  <c r="K38"/>
  <c i="1" r="BA58"/>
  <c i="5" r="K37"/>
  <c i="1" r="AZ58"/>
  <c i="5" r="BI239"/>
  <c r="BH239"/>
  <c r="BG239"/>
  <c r="BF239"/>
  <c r="X239"/>
  <c r="V239"/>
  <c r="T239"/>
  <c r="P239"/>
  <c r="BI236"/>
  <c r="BH236"/>
  <c r="BG236"/>
  <c r="BF236"/>
  <c r="X236"/>
  <c r="V236"/>
  <c r="T236"/>
  <c r="P236"/>
  <c r="BI234"/>
  <c r="BH234"/>
  <c r="BG234"/>
  <c r="BF234"/>
  <c r="X234"/>
  <c r="V234"/>
  <c r="T234"/>
  <c r="P234"/>
  <c r="BI231"/>
  <c r="BH231"/>
  <c r="BG231"/>
  <c r="BF231"/>
  <c r="X231"/>
  <c r="V231"/>
  <c r="T231"/>
  <c r="P231"/>
  <c r="BI226"/>
  <c r="BH226"/>
  <c r="BG226"/>
  <c r="BF226"/>
  <c r="X226"/>
  <c r="V226"/>
  <c r="T226"/>
  <c r="P226"/>
  <c r="BI221"/>
  <c r="BH221"/>
  <c r="BG221"/>
  <c r="BF221"/>
  <c r="X221"/>
  <c r="V221"/>
  <c r="T221"/>
  <c r="P221"/>
  <c r="BI217"/>
  <c r="BH217"/>
  <c r="BG217"/>
  <c r="BF217"/>
  <c r="X217"/>
  <c r="V217"/>
  <c r="T217"/>
  <c r="P217"/>
  <c r="BI214"/>
  <c r="BH214"/>
  <c r="BG214"/>
  <c r="BF214"/>
  <c r="X214"/>
  <c r="V214"/>
  <c r="T214"/>
  <c r="P214"/>
  <c r="BI211"/>
  <c r="BH211"/>
  <c r="BG211"/>
  <c r="BF211"/>
  <c r="X211"/>
  <c r="V211"/>
  <c r="T211"/>
  <c r="P211"/>
  <c r="BI209"/>
  <c r="BH209"/>
  <c r="BG209"/>
  <c r="BF209"/>
  <c r="X209"/>
  <c r="V209"/>
  <c r="T209"/>
  <c r="P209"/>
  <c r="BI206"/>
  <c r="BH206"/>
  <c r="BG206"/>
  <c r="BF206"/>
  <c r="X206"/>
  <c r="V206"/>
  <c r="T206"/>
  <c r="P206"/>
  <c r="BI203"/>
  <c r="BH203"/>
  <c r="BG203"/>
  <c r="BF203"/>
  <c r="X203"/>
  <c r="V203"/>
  <c r="T203"/>
  <c r="P203"/>
  <c r="BI196"/>
  <c r="BH196"/>
  <c r="BG196"/>
  <c r="BF196"/>
  <c r="X196"/>
  <c r="V196"/>
  <c r="T196"/>
  <c r="P196"/>
  <c r="BI188"/>
  <c r="BH188"/>
  <c r="BG188"/>
  <c r="BF188"/>
  <c r="X188"/>
  <c r="V188"/>
  <c r="T188"/>
  <c r="P188"/>
  <c r="BI185"/>
  <c r="BH185"/>
  <c r="BG185"/>
  <c r="BF185"/>
  <c r="X185"/>
  <c r="V185"/>
  <c r="T185"/>
  <c r="P185"/>
  <c r="BI183"/>
  <c r="BH183"/>
  <c r="BG183"/>
  <c r="BF183"/>
  <c r="X183"/>
  <c r="V183"/>
  <c r="T183"/>
  <c r="P183"/>
  <c r="BI181"/>
  <c r="BH181"/>
  <c r="BG181"/>
  <c r="BF181"/>
  <c r="X181"/>
  <c r="V181"/>
  <c r="T181"/>
  <c r="P181"/>
  <c r="BI178"/>
  <c r="BH178"/>
  <c r="BG178"/>
  <c r="BF178"/>
  <c r="X178"/>
  <c r="V178"/>
  <c r="T178"/>
  <c r="P178"/>
  <c r="BI175"/>
  <c r="BH175"/>
  <c r="BG175"/>
  <c r="BF175"/>
  <c r="X175"/>
  <c r="V175"/>
  <c r="T175"/>
  <c r="P175"/>
  <c r="BI173"/>
  <c r="BH173"/>
  <c r="BG173"/>
  <c r="BF173"/>
  <c r="X173"/>
  <c r="V173"/>
  <c r="T173"/>
  <c r="P173"/>
  <c r="BI171"/>
  <c r="BH171"/>
  <c r="BG171"/>
  <c r="BF171"/>
  <c r="X171"/>
  <c r="V171"/>
  <c r="T171"/>
  <c r="P171"/>
  <c r="BI168"/>
  <c r="BH168"/>
  <c r="BG168"/>
  <c r="BF168"/>
  <c r="X168"/>
  <c r="V168"/>
  <c r="T168"/>
  <c r="P168"/>
  <c r="BI164"/>
  <c r="BH164"/>
  <c r="BG164"/>
  <c r="BF164"/>
  <c r="X164"/>
  <c r="V164"/>
  <c r="T164"/>
  <c r="P164"/>
  <c r="BI161"/>
  <c r="BH161"/>
  <c r="BG161"/>
  <c r="BF161"/>
  <c r="X161"/>
  <c r="V161"/>
  <c r="T161"/>
  <c r="P161"/>
  <c r="BI158"/>
  <c r="BH158"/>
  <c r="BG158"/>
  <c r="BF158"/>
  <c r="X158"/>
  <c r="V158"/>
  <c r="T158"/>
  <c r="P158"/>
  <c r="BI155"/>
  <c r="BH155"/>
  <c r="BG155"/>
  <c r="BF155"/>
  <c r="X155"/>
  <c r="V155"/>
  <c r="T155"/>
  <c r="P155"/>
  <c r="BI152"/>
  <c r="BH152"/>
  <c r="BG152"/>
  <c r="BF152"/>
  <c r="X152"/>
  <c r="V152"/>
  <c r="T152"/>
  <c r="P152"/>
  <c r="BI149"/>
  <c r="BH149"/>
  <c r="BG149"/>
  <c r="BF149"/>
  <c r="X149"/>
  <c r="V149"/>
  <c r="T149"/>
  <c r="P149"/>
  <c r="BI146"/>
  <c r="BH146"/>
  <c r="BG146"/>
  <c r="BF146"/>
  <c r="X146"/>
  <c r="V146"/>
  <c r="T146"/>
  <c r="P146"/>
  <c r="BI143"/>
  <c r="BH143"/>
  <c r="BG143"/>
  <c r="BF143"/>
  <c r="X143"/>
  <c r="V143"/>
  <c r="T143"/>
  <c r="P143"/>
  <c r="BI140"/>
  <c r="BH140"/>
  <c r="BG140"/>
  <c r="BF140"/>
  <c r="X140"/>
  <c r="V140"/>
  <c r="T140"/>
  <c r="P140"/>
  <c r="BI137"/>
  <c r="BH137"/>
  <c r="BG137"/>
  <c r="BF137"/>
  <c r="X137"/>
  <c r="V137"/>
  <c r="T137"/>
  <c r="P137"/>
  <c r="BI134"/>
  <c r="BH134"/>
  <c r="BG134"/>
  <c r="BF134"/>
  <c r="X134"/>
  <c r="V134"/>
  <c r="T134"/>
  <c r="P134"/>
  <c r="BI131"/>
  <c r="BH131"/>
  <c r="BG131"/>
  <c r="BF131"/>
  <c r="X131"/>
  <c r="V131"/>
  <c r="T131"/>
  <c r="P131"/>
  <c r="BI128"/>
  <c r="BH128"/>
  <c r="BG128"/>
  <c r="BF128"/>
  <c r="X128"/>
  <c r="V128"/>
  <c r="T128"/>
  <c r="P128"/>
  <c r="BI125"/>
  <c r="BH125"/>
  <c r="BG125"/>
  <c r="BF125"/>
  <c r="X125"/>
  <c r="V125"/>
  <c r="T125"/>
  <c r="P125"/>
  <c r="BI122"/>
  <c r="BH122"/>
  <c r="BG122"/>
  <c r="BF122"/>
  <c r="X122"/>
  <c r="V122"/>
  <c r="T122"/>
  <c r="P122"/>
  <c r="BI119"/>
  <c r="BH119"/>
  <c r="BG119"/>
  <c r="BF119"/>
  <c r="X119"/>
  <c r="V119"/>
  <c r="T119"/>
  <c r="P119"/>
  <c r="BI116"/>
  <c r="BH116"/>
  <c r="BG116"/>
  <c r="BF116"/>
  <c r="X116"/>
  <c r="V116"/>
  <c r="T116"/>
  <c r="P116"/>
  <c r="BI113"/>
  <c r="BH113"/>
  <c r="BG113"/>
  <c r="BF113"/>
  <c r="X113"/>
  <c r="V113"/>
  <c r="T113"/>
  <c r="P113"/>
  <c r="BI110"/>
  <c r="BH110"/>
  <c r="BG110"/>
  <c r="BF110"/>
  <c r="X110"/>
  <c r="V110"/>
  <c r="T110"/>
  <c r="P110"/>
  <c r="BI107"/>
  <c r="BH107"/>
  <c r="BG107"/>
  <c r="BF107"/>
  <c r="X107"/>
  <c r="V107"/>
  <c r="T107"/>
  <c r="P107"/>
  <c r="BI104"/>
  <c r="BH104"/>
  <c r="BG104"/>
  <c r="BF104"/>
  <c r="X104"/>
  <c r="V104"/>
  <c r="T104"/>
  <c r="P104"/>
  <c r="BI101"/>
  <c r="BH101"/>
  <c r="BG101"/>
  <c r="BF101"/>
  <c r="X101"/>
  <c r="V101"/>
  <c r="T101"/>
  <c r="P101"/>
  <c r="BI96"/>
  <c r="BH96"/>
  <c r="BG96"/>
  <c r="BF96"/>
  <c r="X96"/>
  <c r="V96"/>
  <c r="T96"/>
  <c r="P96"/>
  <c r="BI91"/>
  <c r="BH91"/>
  <c r="BG91"/>
  <c r="BF91"/>
  <c r="X91"/>
  <c r="V91"/>
  <c r="T91"/>
  <c r="P91"/>
  <c r="BI86"/>
  <c r="BH86"/>
  <c r="BG86"/>
  <c r="BF86"/>
  <c r="X86"/>
  <c r="V86"/>
  <c r="T86"/>
  <c r="P86"/>
  <c r="J80"/>
  <c r="F77"/>
  <c r="E75"/>
  <c r="J57"/>
  <c r="F54"/>
  <c r="E52"/>
  <c r="J21"/>
  <c r="E21"/>
  <c r="J79"/>
  <c r="J20"/>
  <c r="J18"/>
  <c r="E18"/>
  <c r="F57"/>
  <c r="J17"/>
  <c r="J15"/>
  <c r="E15"/>
  <c r="F79"/>
  <c r="J14"/>
  <c r="J12"/>
  <c r="J77"/>
  <c r="E7"/>
  <c r="E73"/>
  <c i="4" r="K39"/>
  <c r="K38"/>
  <c i="1" r="BA57"/>
  <c i="4" r="K37"/>
  <c i="1" r="AZ57"/>
  <c i="4" r="BI110"/>
  <c r="BH110"/>
  <c r="BG110"/>
  <c r="BF110"/>
  <c r="X110"/>
  <c r="V110"/>
  <c r="T110"/>
  <c r="P110"/>
  <c r="BI108"/>
  <c r="BH108"/>
  <c r="BG108"/>
  <c r="BF108"/>
  <c r="X108"/>
  <c r="V108"/>
  <c r="T108"/>
  <c r="P108"/>
  <c r="BI106"/>
  <c r="BH106"/>
  <c r="BG106"/>
  <c r="BF106"/>
  <c r="X106"/>
  <c r="V106"/>
  <c r="T106"/>
  <c r="P106"/>
  <c r="BI100"/>
  <c r="BH100"/>
  <c r="BG100"/>
  <c r="BF100"/>
  <c r="X100"/>
  <c r="V100"/>
  <c r="T100"/>
  <c r="P100"/>
  <c r="BI98"/>
  <c r="BH98"/>
  <c r="BG98"/>
  <c r="BF98"/>
  <c r="X98"/>
  <c r="V98"/>
  <c r="T98"/>
  <c r="P98"/>
  <c r="BI95"/>
  <c r="BH95"/>
  <c r="BG95"/>
  <c r="BF95"/>
  <c r="X95"/>
  <c r="V95"/>
  <c r="T95"/>
  <c r="P95"/>
  <c r="BI92"/>
  <c r="BH92"/>
  <c r="BG92"/>
  <c r="BF92"/>
  <c r="X92"/>
  <c r="V92"/>
  <c r="T92"/>
  <c r="P92"/>
  <c r="BI88"/>
  <c r="BH88"/>
  <c r="BG88"/>
  <c r="BF88"/>
  <c r="X88"/>
  <c r="V88"/>
  <c r="T88"/>
  <c r="P88"/>
  <c r="BI82"/>
  <c r="BH82"/>
  <c r="BG82"/>
  <c r="BF82"/>
  <c r="X82"/>
  <c r="V82"/>
  <c r="T82"/>
  <c r="P82"/>
  <c r="J78"/>
  <c r="F75"/>
  <c r="E73"/>
  <c r="J57"/>
  <c r="F54"/>
  <c r="E52"/>
  <c r="J21"/>
  <c r="E21"/>
  <c r="J56"/>
  <c r="J20"/>
  <c r="J18"/>
  <c r="E18"/>
  <c r="F78"/>
  <c r="J17"/>
  <c r="J15"/>
  <c r="E15"/>
  <c r="F56"/>
  <c r="J14"/>
  <c r="J12"/>
  <c r="J54"/>
  <c r="E7"/>
  <c r="E71"/>
  <c i="3" r="K39"/>
  <c r="K38"/>
  <c i="1" r="BA56"/>
  <c i="3" r="K37"/>
  <c i="1" r="AZ56"/>
  <c i="3" r="BI217"/>
  <c r="BH217"/>
  <c r="BG217"/>
  <c r="BF217"/>
  <c r="X217"/>
  <c r="V217"/>
  <c r="T217"/>
  <c r="P217"/>
  <c r="BI214"/>
  <c r="BH214"/>
  <c r="BG214"/>
  <c r="BF214"/>
  <c r="X214"/>
  <c r="V214"/>
  <c r="T214"/>
  <c r="P214"/>
  <c r="BI208"/>
  <c r="BH208"/>
  <c r="BG208"/>
  <c r="BF208"/>
  <c r="X208"/>
  <c r="V208"/>
  <c r="T208"/>
  <c r="P208"/>
  <c r="BI202"/>
  <c r="BH202"/>
  <c r="BG202"/>
  <c r="BF202"/>
  <c r="X202"/>
  <c r="V202"/>
  <c r="T202"/>
  <c r="P202"/>
  <c r="BI196"/>
  <c r="BH196"/>
  <c r="BG196"/>
  <c r="BF196"/>
  <c r="X196"/>
  <c r="V196"/>
  <c r="T196"/>
  <c r="P196"/>
  <c r="BI191"/>
  <c r="BH191"/>
  <c r="BG191"/>
  <c r="BF191"/>
  <c r="X191"/>
  <c r="V191"/>
  <c r="T191"/>
  <c r="P191"/>
  <c r="BI187"/>
  <c r="BH187"/>
  <c r="BG187"/>
  <c r="BF187"/>
  <c r="X187"/>
  <c r="V187"/>
  <c r="T187"/>
  <c r="P187"/>
  <c r="BI179"/>
  <c r="BH179"/>
  <c r="BG179"/>
  <c r="BF179"/>
  <c r="X179"/>
  <c r="V179"/>
  <c r="T179"/>
  <c r="P179"/>
  <c r="BI176"/>
  <c r="BH176"/>
  <c r="BG176"/>
  <c r="BF176"/>
  <c r="X176"/>
  <c r="V176"/>
  <c r="T176"/>
  <c r="P176"/>
  <c r="BI174"/>
  <c r="BH174"/>
  <c r="BG174"/>
  <c r="BF174"/>
  <c r="X174"/>
  <c r="V174"/>
  <c r="T174"/>
  <c r="P174"/>
  <c r="BI172"/>
  <c r="BH172"/>
  <c r="BG172"/>
  <c r="BF172"/>
  <c r="X172"/>
  <c r="V172"/>
  <c r="T172"/>
  <c r="P172"/>
  <c r="BI169"/>
  <c r="BH169"/>
  <c r="BG169"/>
  <c r="BF169"/>
  <c r="X169"/>
  <c r="V169"/>
  <c r="T169"/>
  <c r="P169"/>
  <c r="BI167"/>
  <c r="BH167"/>
  <c r="BG167"/>
  <c r="BF167"/>
  <c r="X167"/>
  <c r="V167"/>
  <c r="T167"/>
  <c r="P167"/>
  <c r="BI165"/>
  <c r="BH165"/>
  <c r="BG165"/>
  <c r="BF165"/>
  <c r="X165"/>
  <c r="V165"/>
  <c r="T165"/>
  <c r="P165"/>
  <c r="BI161"/>
  <c r="BH161"/>
  <c r="BG161"/>
  <c r="BF161"/>
  <c r="X161"/>
  <c r="V161"/>
  <c r="T161"/>
  <c r="P161"/>
  <c r="BI156"/>
  <c r="BH156"/>
  <c r="BG156"/>
  <c r="BF156"/>
  <c r="X156"/>
  <c r="V156"/>
  <c r="T156"/>
  <c r="P156"/>
  <c r="BI152"/>
  <c r="BH152"/>
  <c r="BG152"/>
  <c r="BF152"/>
  <c r="X152"/>
  <c r="V152"/>
  <c r="T152"/>
  <c r="P152"/>
  <c r="BI145"/>
  <c r="BH145"/>
  <c r="BG145"/>
  <c r="BF145"/>
  <c r="X145"/>
  <c r="V145"/>
  <c r="T145"/>
  <c r="P145"/>
  <c r="BI142"/>
  <c r="BH142"/>
  <c r="BG142"/>
  <c r="BF142"/>
  <c r="X142"/>
  <c r="V142"/>
  <c r="T142"/>
  <c r="P142"/>
  <c r="BI139"/>
  <c r="BH139"/>
  <c r="BG139"/>
  <c r="BF139"/>
  <c r="X139"/>
  <c r="V139"/>
  <c r="T139"/>
  <c r="P139"/>
  <c r="BI136"/>
  <c r="BH136"/>
  <c r="BG136"/>
  <c r="BF136"/>
  <c r="X136"/>
  <c r="V136"/>
  <c r="T136"/>
  <c r="P136"/>
  <c r="BI134"/>
  <c r="BH134"/>
  <c r="BG134"/>
  <c r="BF134"/>
  <c r="X134"/>
  <c r="V134"/>
  <c r="T134"/>
  <c r="P134"/>
  <c r="BI132"/>
  <c r="BH132"/>
  <c r="BG132"/>
  <c r="BF132"/>
  <c r="X132"/>
  <c r="V132"/>
  <c r="T132"/>
  <c r="P132"/>
  <c r="BI130"/>
  <c r="BH130"/>
  <c r="BG130"/>
  <c r="BF130"/>
  <c r="X130"/>
  <c r="V130"/>
  <c r="T130"/>
  <c r="P130"/>
  <c r="BI127"/>
  <c r="BH127"/>
  <c r="BG127"/>
  <c r="BF127"/>
  <c r="X127"/>
  <c r="V127"/>
  <c r="T127"/>
  <c r="P127"/>
  <c r="BI124"/>
  <c r="BH124"/>
  <c r="BG124"/>
  <c r="BF124"/>
  <c r="X124"/>
  <c r="V124"/>
  <c r="T124"/>
  <c r="P124"/>
  <c r="BI121"/>
  <c r="BH121"/>
  <c r="BG121"/>
  <c r="BF121"/>
  <c r="X121"/>
  <c r="V121"/>
  <c r="T121"/>
  <c r="P121"/>
  <c r="BI117"/>
  <c r="BH117"/>
  <c r="BG117"/>
  <c r="BF117"/>
  <c r="X117"/>
  <c r="V117"/>
  <c r="T117"/>
  <c r="P117"/>
  <c r="BI114"/>
  <c r="BH114"/>
  <c r="BG114"/>
  <c r="BF114"/>
  <c r="X114"/>
  <c r="V114"/>
  <c r="T114"/>
  <c r="P114"/>
  <c r="BI111"/>
  <c r="BH111"/>
  <c r="BG111"/>
  <c r="BF111"/>
  <c r="X111"/>
  <c r="V111"/>
  <c r="T111"/>
  <c r="P111"/>
  <c r="BI108"/>
  <c r="BH108"/>
  <c r="BG108"/>
  <c r="BF108"/>
  <c r="X108"/>
  <c r="V108"/>
  <c r="T108"/>
  <c r="P108"/>
  <c r="BI103"/>
  <c r="BH103"/>
  <c r="BG103"/>
  <c r="BF103"/>
  <c r="X103"/>
  <c r="V103"/>
  <c r="T103"/>
  <c r="P103"/>
  <c r="BI100"/>
  <c r="BH100"/>
  <c r="BG100"/>
  <c r="BF100"/>
  <c r="X100"/>
  <c r="V100"/>
  <c r="T100"/>
  <c r="P100"/>
  <c r="BI97"/>
  <c r="BH97"/>
  <c r="BG97"/>
  <c r="BF97"/>
  <c r="X97"/>
  <c r="V97"/>
  <c r="T97"/>
  <c r="P97"/>
  <c r="BI94"/>
  <c r="BH94"/>
  <c r="BG94"/>
  <c r="BF94"/>
  <c r="X94"/>
  <c r="V94"/>
  <c r="T94"/>
  <c r="P94"/>
  <c r="BI91"/>
  <c r="BH91"/>
  <c r="BG91"/>
  <c r="BF91"/>
  <c r="X91"/>
  <c r="V91"/>
  <c r="T91"/>
  <c r="P91"/>
  <c r="BI89"/>
  <c r="BH89"/>
  <c r="BG89"/>
  <c r="BF89"/>
  <c r="X89"/>
  <c r="V89"/>
  <c r="T89"/>
  <c r="P89"/>
  <c r="BI86"/>
  <c r="BH86"/>
  <c r="BG86"/>
  <c r="BF86"/>
  <c r="X86"/>
  <c r="V86"/>
  <c r="T86"/>
  <c r="P86"/>
  <c r="J80"/>
  <c r="F77"/>
  <c r="E75"/>
  <c r="J57"/>
  <c r="F54"/>
  <c r="E52"/>
  <c r="J21"/>
  <c r="E21"/>
  <c r="J79"/>
  <c r="J20"/>
  <c r="J18"/>
  <c r="E18"/>
  <c r="F80"/>
  <c r="J17"/>
  <c r="J15"/>
  <c r="E15"/>
  <c r="F56"/>
  <c r="J14"/>
  <c r="J12"/>
  <c r="J77"/>
  <c r="E7"/>
  <c r="E73"/>
  <c i="2" r="K39"/>
  <c r="K38"/>
  <c i="1" r="BA55"/>
  <c i="2" r="K37"/>
  <c i="1" r="AZ55"/>
  <c i="2" r="BI226"/>
  <c r="BH226"/>
  <c r="BG226"/>
  <c r="BF226"/>
  <c r="X226"/>
  <c r="V226"/>
  <c r="T226"/>
  <c r="P226"/>
  <c r="BI223"/>
  <c r="BH223"/>
  <c r="BG223"/>
  <c r="BF223"/>
  <c r="X223"/>
  <c r="V223"/>
  <c r="T223"/>
  <c r="P223"/>
  <c r="BI220"/>
  <c r="BH220"/>
  <c r="BG220"/>
  <c r="BF220"/>
  <c r="X220"/>
  <c r="V220"/>
  <c r="T220"/>
  <c r="P220"/>
  <c r="BI213"/>
  <c r="BH213"/>
  <c r="BG213"/>
  <c r="BF213"/>
  <c r="X213"/>
  <c r="V213"/>
  <c r="T213"/>
  <c r="P213"/>
  <c r="BI207"/>
  <c r="BH207"/>
  <c r="BG207"/>
  <c r="BF207"/>
  <c r="X207"/>
  <c r="V207"/>
  <c r="T207"/>
  <c r="P207"/>
  <c r="BI200"/>
  <c r="BH200"/>
  <c r="BG200"/>
  <c r="BF200"/>
  <c r="X200"/>
  <c r="V200"/>
  <c r="T200"/>
  <c r="P200"/>
  <c r="BI195"/>
  <c r="BH195"/>
  <c r="BG195"/>
  <c r="BF195"/>
  <c r="X195"/>
  <c r="V195"/>
  <c r="T195"/>
  <c r="P195"/>
  <c r="BI190"/>
  <c r="BH190"/>
  <c r="BG190"/>
  <c r="BF190"/>
  <c r="X190"/>
  <c r="V190"/>
  <c r="T190"/>
  <c r="P190"/>
  <c r="BI184"/>
  <c r="BH184"/>
  <c r="BG184"/>
  <c r="BF184"/>
  <c r="X184"/>
  <c r="V184"/>
  <c r="T184"/>
  <c r="P184"/>
  <c r="BI178"/>
  <c r="BH178"/>
  <c r="BG178"/>
  <c r="BF178"/>
  <c r="X178"/>
  <c r="V178"/>
  <c r="T178"/>
  <c r="P178"/>
  <c r="BI175"/>
  <c r="BH175"/>
  <c r="BG175"/>
  <c r="BF175"/>
  <c r="X175"/>
  <c r="V175"/>
  <c r="T175"/>
  <c r="P175"/>
  <c r="BI173"/>
  <c r="BH173"/>
  <c r="BG173"/>
  <c r="BF173"/>
  <c r="X173"/>
  <c r="V173"/>
  <c r="T173"/>
  <c r="P173"/>
  <c r="BI171"/>
  <c r="BH171"/>
  <c r="BG171"/>
  <c r="BF171"/>
  <c r="X171"/>
  <c r="V171"/>
  <c r="T171"/>
  <c r="P171"/>
  <c r="BI169"/>
  <c r="BH169"/>
  <c r="BG169"/>
  <c r="BF169"/>
  <c r="X169"/>
  <c r="V169"/>
  <c r="T169"/>
  <c r="P169"/>
  <c r="BI166"/>
  <c r="BH166"/>
  <c r="BG166"/>
  <c r="BF166"/>
  <c r="X166"/>
  <c r="V166"/>
  <c r="T166"/>
  <c r="P166"/>
  <c r="BI163"/>
  <c r="BH163"/>
  <c r="BG163"/>
  <c r="BF163"/>
  <c r="X163"/>
  <c r="V163"/>
  <c r="T163"/>
  <c r="P163"/>
  <c r="BI158"/>
  <c r="BH158"/>
  <c r="BG158"/>
  <c r="BF158"/>
  <c r="X158"/>
  <c r="V158"/>
  <c r="T158"/>
  <c r="P158"/>
  <c r="BI153"/>
  <c r="BH153"/>
  <c r="BG153"/>
  <c r="BF153"/>
  <c r="X153"/>
  <c r="V153"/>
  <c r="T153"/>
  <c r="P153"/>
  <c r="BI150"/>
  <c r="BH150"/>
  <c r="BG150"/>
  <c r="BF150"/>
  <c r="X150"/>
  <c r="V150"/>
  <c r="T150"/>
  <c r="P150"/>
  <c r="BI144"/>
  <c r="BH144"/>
  <c r="BG144"/>
  <c r="BF144"/>
  <c r="X144"/>
  <c r="V144"/>
  <c r="T144"/>
  <c r="P144"/>
  <c r="BI141"/>
  <c r="BH141"/>
  <c r="BG141"/>
  <c r="BF141"/>
  <c r="X141"/>
  <c r="V141"/>
  <c r="T141"/>
  <c r="P141"/>
  <c r="BI138"/>
  <c r="BH138"/>
  <c r="BG138"/>
  <c r="BF138"/>
  <c r="X138"/>
  <c r="V138"/>
  <c r="T138"/>
  <c r="P138"/>
  <c r="BI135"/>
  <c r="BH135"/>
  <c r="BG135"/>
  <c r="BF135"/>
  <c r="X135"/>
  <c r="V135"/>
  <c r="T135"/>
  <c r="P135"/>
  <c r="BI132"/>
  <c r="BH132"/>
  <c r="BG132"/>
  <c r="BF132"/>
  <c r="X132"/>
  <c r="V132"/>
  <c r="T132"/>
  <c r="P132"/>
  <c r="BI129"/>
  <c r="BH129"/>
  <c r="BG129"/>
  <c r="BF129"/>
  <c r="X129"/>
  <c r="V129"/>
  <c r="T129"/>
  <c r="P129"/>
  <c r="BI124"/>
  <c r="BH124"/>
  <c r="BG124"/>
  <c r="BF124"/>
  <c r="X124"/>
  <c r="V124"/>
  <c r="T124"/>
  <c r="P124"/>
  <c r="BI117"/>
  <c r="BH117"/>
  <c r="BG117"/>
  <c r="BF117"/>
  <c r="X117"/>
  <c r="V117"/>
  <c r="T117"/>
  <c r="P117"/>
  <c r="BI113"/>
  <c r="BH113"/>
  <c r="BG113"/>
  <c r="BF113"/>
  <c r="X113"/>
  <c r="V113"/>
  <c r="T113"/>
  <c r="P113"/>
  <c r="BI110"/>
  <c r="BH110"/>
  <c r="BG110"/>
  <c r="BF110"/>
  <c r="X110"/>
  <c r="V110"/>
  <c r="T110"/>
  <c r="P110"/>
  <c r="BI107"/>
  <c r="BH107"/>
  <c r="BG107"/>
  <c r="BF107"/>
  <c r="X107"/>
  <c r="V107"/>
  <c r="T107"/>
  <c r="P107"/>
  <c r="BI104"/>
  <c r="BH104"/>
  <c r="BG104"/>
  <c r="BF104"/>
  <c r="X104"/>
  <c r="V104"/>
  <c r="T104"/>
  <c r="P104"/>
  <c r="BI101"/>
  <c r="BH101"/>
  <c r="BG101"/>
  <c r="BF101"/>
  <c r="X101"/>
  <c r="V101"/>
  <c r="T101"/>
  <c r="P101"/>
  <c r="BI98"/>
  <c r="BH98"/>
  <c r="BG98"/>
  <c r="BF98"/>
  <c r="X98"/>
  <c r="V98"/>
  <c r="T98"/>
  <c r="P98"/>
  <c r="BI95"/>
  <c r="BH95"/>
  <c r="BG95"/>
  <c r="BF95"/>
  <c r="X95"/>
  <c r="V95"/>
  <c r="T95"/>
  <c r="P95"/>
  <c r="BI92"/>
  <c r="BH92"/>
  <c r="BG92"/>
  <c r="BF92"/>
  <c r="X92"/>
  <c r="V92"/>
  <c r="T92"/>
  <c r="P92"/>
  <c r="BI89"/>
  <c r="BH89"/>
  <c r="BG89"/>
  <c r="BF89"/>
  <c r="X89"/>
  <c r="V89"/>
  <c r="T89"/>
  <c r="P89"/>
  <c r="BI86"/>
  <c r="BH86"/>
  <c r="BG86"/>
  <c r="BF86"/>
  <c r="X86"/>
  <c r="V86"/>
  <c r="T86"/>
  <c r="P86"/>
  <c r="J80"/>
  <c r="F77"/>
  <c r="E75"/>
  <c r="J57"/>
  <c r="F54"/>
  <c r="E52"/>
  <c r="J21"/>
  <c r="E21"/>
  <c r="J79"/>
  <c r="J20"/>
  <c r="J18"/>
  <c r="E18"/>
  <c r="F57"/>
  <c r="J17"/>
  <c r="J15"/>
  <c r="E15"/>
  <c r="F79"/>
  <c r="J14"/>
  <c r="J12"/>
  <c r="J77"/>
  <c r="E7"/>
  <c r="E73"/>
  <c i="1" r="L50"/>
  <c r="AM50"/>
  <c r="AM49"/>
  <c r="L49"/>
  <c r="AM47"/>
  <c r="L47"/>
  <c r="L45"/>
  <c r="L44"/>
  <c i="2" r="Q207"/>
  <c r="R184"/>
  <c r="R175"/>
  <c r="Q173"/>
  <c r="R169"/>
  <c r="Q166"/>
  <c r="R150"/>
  <c r="R132"/>
  <c r="R113"/>
  <c r="Q92"/>
  <c r="R220"/>
  <c r="Q213"/>
  <c r="Q132"/>
  <c r="R110"/>
  <c r="Q101"/>
  <c i="1" r="AU54"/>
  <c i="2" r="Q190"/>
  <c r="R144"/>
  <c r="Q141"/>
  <c r="R129"/>
  <c r="R104"/>
  <c r="Q98"/>
  <c r="Q89"/>
  <c r="K95"/>
  <c r="BE95"/>
  <c r="BK223"/>
  <c r="BK200"/>
  <c r="BK175"/>
  <c r="BK169"/>
  <c r="BK144"/>
  <c r="K132"/>
  <c r="BE132"/>
  <c r="K98"/>
  <c r="BE98"/>
  <c r="BK184"/>
  <c r="K124"/>
  <c r="BE124"/>
  <c r="BK166"/>
  <c r="BK113"/>
  <c i="3" r="Q196"/>
  <c r="Q165"/>
  <c r="R142"/>
  <c r="Q124"/>
  <c r="Q111"/>
  <c r="R86"/>
  <c r="Q214"/>
  <c r="R179"/>
  <c r="Q172"/>
  <c r="R152"/>
  <c r="Q136"/>
  <c r="R103"/>
  <c r="R94"/>
  <c r="Q202"/>
  <c r="R172"/>
  <c r="Q156"/>
  <c r="Q134"/>
  <c r="R121"/>
  <c r="R202"/>
  <c r="R187"/>
  <c r="Q167"/>
  <c r="R156"/>
  <c r="R134"/>
  <c r="Q132"/>
  <c r="Q117"/>
  <c r="Q94"/>
  <c r="Q86"/>
  <c r="K145"/>
  <c r="BE145"/>
  <c r="BK121"/>
  <c r="BK97"/>
  <c r="K176"/>
  <c r="BE176"/>
  <c r="BK156"/>
  <c r="BK117"/>
  <c r="K94"/>
  <c r="BE94"/>
  <c r="BK191"/>
  <c r="K169"/>
  <c r="BE169"/>
  <c r="BK152"/>
  <c r="K103"/>
  <c r="BE103"/>
  <c r="BK86"/>
  <c i="4" r="Q106"/>
  <c r="R95"/>
  <c r="Q82"/>
  <c r="R100"/>
  <c r="R82"/>
  <c r="K92"/>
  <c r="BE92"/>
  <c i="5" r="R214"/>
  <c r="R196"/>
  <c r="Q107"/>
  <c r="Q91"/>
  <c r="R211"/>
  <c r="Q203"/>
  <c r="R183"/>
  <c r="Q168"/>
  <c r="R158"/>
  <c r="R149"/>
  <c r="Q128"/>
  <c r="R104"/>
  <c r="Q234"/>
  <c r="R221"/>
  <c r="R181"/>
  <c r="Q158"/>
  <c r="Q146"/>
  <c r="Q134"/>
  <c r="R122"/>
  <c r="Q116"/>
  <c r="R107"/>
  <c r="R91"/>
  <c r="R239"/>
  <c r="Q217"/>
  <c r="Q196"/>
  <c r="Q183"/>
  <c r="R173"/>
  <c r="Q164"/>
  <c r="R146"/>
  <c r="R137"/>
  <c r="R116"/>
  <c r="Q101"/>
  <c r="K209"/>
  <c r="BE209"/>
  <c r="BK173"/>
  <c r="BK143"/>
  <c r="BK239"/>
  <c r="K231"/>
  <c r="BE231"/>
  <c r="K185"/>
  <c r="BE185"/>
  <c r="BK168"/>
  <c r="BK155"/>
  <c r="K116"/>
  <c r="BE116"/>
  <c r="K217"/>
  <c r="BE217"/>
  <c r="K171"/>
  <c r="BE171"/>
  <c r="K131"/>
  <c r="BE131"/>
  <c r="K122"/>
  <c r="BE122"/>
  <c r="BK110"/>
  <c r="BK86"/>
  <c i="6" r="R82"/>
  <c r="K85"/>
  <c r="BE85"/>
  <c i="7" r="Q86"/>
  <c r="R86"/>
  <c r="K90"/>
  <c r="BE90"/>
  <c r="K84"/>
  <c r="BE84"/>
  <c r="BK86"/>
  <c i="2" r="R207"/>
  <c r="Q200"/>
  <c r="Q178"/>
  <c r="R173"/>
  <c r="Q171"/>
  <c r="R166"/>
  <c r="Q158"/>
  <c r="R138"/>
  <c r="R124"/>
  <c r="Q107"/>
  <c r="R89"/>
  <c r="R213"/>
  <c r="Q135"/>
  <c r="Q113"/>
  <c r="Q104"/>
  <c r="Q86"/>
  <c r="Q223"/>
  <c r="R195"/>
  <c r="R190"/>
  <c r="R158"/>
  <c r="Q153"/>
  <c r="R141"/>
  <c r="R135"/>
  <c r="R117"/>
  <c r="R101"/>
  <c r="R95"/>
  <c r="R86"/>
  <c r="BK89"/>
  <c r="BK220"/>
  <c r="BK195"/>
  <c r="BK173"/>
  <c r="K153"/>
  <c r="BE153"/>
  <c r="BK138"/>
  <c r="K110"/>
  <c r="BE110"/>
  <c r="BK207"/>
  <c r="K150"/>
  <c r="BE150"/>
  <c r="BK107"/>
  <c r="BK163"/>
  <c r="BK86"/>
  <c i="3" r="Q179"/>
  <c r="Q152"/>
  <c r="R130"/>
  <c r="Q121"/>
  <c r="Q100"/>
  <c r="Q89"/>
  <c r="Q217"/>
  <c r="R196"/>
  <c r="R174"/>
  <c r="Q142"/>
  <c r="Q114"/>
  <c r="R100"/>
  <c r="Q91"/>
  <c r="R208"/>
  <c r="Q187"/>
  <c r="R167"/>
  <c r="Q127"/>
  <c r="Q108"/>
  <c r="R214"/>
  <c r="Q174"/>
  <c r="R165"/>
  <c r="Q145"/>
  <c r="Q130"/>
  <c r="R111"/>
  <c r="K89"/>
  <c r="BK214"/>
  <c r="K139"/>
  <c r="BE139"/>
  <c r="BK124"/>
  <c r="K108"/>
  <c r="BE108"/>
  <c r="BK174"/>
  <c r="BK132"/>
  <c r="K111"/>
  <c r="BE111"/>
  <c r="BK91"/>
  <c r="K187"/>
  <c r="BE187"/>
  <c r="K167"/>
  <c r="BE167"/>
  <c r="BK142"/>
  <c r="BK89"/>
  <c r="K130"/>
  <c r="BE130"/>
  <c i="4" r="R98"/>
  <c r="Q108"/>
  <c r="Q98"/>
  <c r="Q110"/>
  <c r="Q95"/>
  <c r="R110"/>
  <c r="R88"/>
  <c r="BK110"/>
  <c r="BK100"/>
  <c r="K98"/>
  <c r="BE98"/>
  <c r="BK95"/>
  <c r="K82"/>
  <c r="BE82"/>
  <c r="BK106"/>
  <c i="5" r="R236"/>
  <c r="R226"/>
  <c r="K119"/>
  <c r="R96"/>
  <c r="R234"/>
  <c r="R209"/>
  <c r="Q188"/>
  <c r="Q181"/>
  <c r="Q175"/>
  <c r="R161"/>
  <c r="Q137"/>
  <c r="R131"/>
  <c r="Q122"/>
  <c r="Q236"/>
  <c r="Q231"/>
  <c r="R217"/>
  <c r="R168"/>
  <c r="R155"/>
  <c r="R143"/>
  <c r="R128"/>
  <c r="R119"/>
  <c r="Q110"/>
  <c r="Q96"/>
  <c r="Q239"/>
  <c r="Q209"/>
  <c r="R188"/>
  <c r="R178"/>
  <c r="Q173"/>
  <c r="R152"/>
  <c r="Q140"/>
  <c r="Q119"/>
  <c r="R110"/>
  <c r="BK221"/>
  <c r="BK183"/>
  <c r="BK152"/>
  <c r="K91"/>
  <c r="BE91"/>
  <c r="K234"/>
  <c r="BE234"/>
  <c r="BK188"/>
  <c r="K175"/>
  <c r="BE175"/>
  <c r="K158"/>
  <c r="BE158"/>
  <c r="BK146"/>
  <c r="K96"/>
  <c r="BE96"/>
  <c r="K196"/>
  <c r="BE196"/>
  <c r="K134"/>
  <c r="BE134"/>
  <c r="BK125"/>
  <c r="BK113"/>
  <c r="BK104"/>
  <c i="6" r="Q85"/>
  <c r="K82"/>
  <c r="BE82"/>
  <c i="7" r="R88"/>
  <c r="R84"/>
  <c r="Q84"/>
  <c r="BK88"/>
  <c i="2" r="Q226"/>
  <c r="R200"/>
  <c r="R178"/>
  <c r="Q175"/>
  <c r="R171"/>
  <c r="Q169"/>
  <c r="Q163"/>
  <c r="Q150"/>
  <c r="Q117"/>
  <c r="Q95"/>
  <c r="R226"/>
  <c r="Q184"/>
  <c r="Q124"/>
  <c r="R107"/>
  <c r="R98"/>
  <c r="R223"/>
  <c r="Q220"/>
  <c r="Q195"/>
  <c r="R163"/>
  <c r="R153"/>
  <c r="Q144"/>
  <c r="Q138"/>
  <c r="Q129"/>
  <c r="Q110"/>
  <c r="R92"/>
  <c r="K101"/>
  <c r="BE101"/>
  <c r="BK226"/>
  <c r="BK213"/>
  <c r="BK190"/>
  <c r="BK171"/>
  <c r="BK141"/>
  <c r="BK117"/>
  <c r="BK92"/>
  <c r="K158"/>
  <c r="BE158"/>
  <c r="BK129"/>
  <c r="BK178"/>
  <c r="BK135"/>
  <c r="BK104"/>
  <c i="3" r="R176"/>
  <c r="R145"/>
  <c r="R132"/>
  <c r="R117"/>
  <c r="Q97"/>
  <c r="R217"/>
  <c r="Q208"/>
  <c r="Q176"/>
  <c r="R161"/>
  <c r="Q139"/>
  <c r="R108"/>
  <c r="R97"/>
  <c r="R89"/>
  <c r="R191"/>
  <c r="R169"/>
  <c r="R136"/>
  <c r="R124"/>
  <c r="Q103"/>
  <c r="Q191"/>
  <c r="Q169"/>
  <c r="Q161"/>
  <c r="R139"/>
  <c r="R127"/>
  <c r="R114"/>
  <c r="R91"/>
  <c r="BK217"/>
  <c r="BK172"/>
  <c r="K136"/>
  <c r="BE136"/>
  <c r="BK114"/>
  <c r="BK208"/>
  <c r="BK161"/>
  <c r="BK127"/>
  <c r="BK100"/>
  <c r="BK202"/>
  <c r="K179"/>
  <c r="BE179"/>
  <c r="K165"/>
  <c r="BE165"/>
  <c r="K134"/>
  <c r="BE134"/>
  <c r="BK196"/>
  <c i="4" r="R108"/>
  <c r="Q88"/>
  <c r="Q100"/>
  <c r="Q92"/>
  <c r="R106"/>
  <c r="R92"/>
  <c r="BK108"/>
  <c r="BK88"/>
  <c i="5" r="R231"/>
  <c r="R203"/>
  <c r="R101"/>
  <c r="Q214"/>
  <c r="Q206"/>
  <c r="R185"/>
  <c r="Q178"/>
  <c r="R164"/>
  <c r="Q152"/>
  <c r="R134"/>
  <c r="Q125"/>
  <c r="Q86"/>
  <c r="Q226"/>
  <c r="Q211"/>
  <c r="R171"/>
  <c r="Q161"/>
  <c r="Q149"/>
  <c r="R140"/>
  <c r="R125"/>
  <c r="Q113"/>
  <c r="Q104"/>
  <c r="R86"/>
  <c r="Q221"/>
  <c r="R206"/>
  <c r="Q185"/>
  <c r="R175"/>
  <c r="Q171"/>
  <c r="Q155"/>
  <c r="Q143"/>
  <c r="Q131"/>
  <c r="R113"/>
  <c r="BK214"/>
  <c r="K161"/>
  <c r="BE161"/>
  <c r="BK140"/>
  <c r="K236"/>
  <c r="BE236"/>
  <c r="BK206"/>
  <c r="BK181"/>
  <c r="BK149"/>
  <c r="K101"/>
  <c r="BE101"/>
  <c r="BK226"/>
  <c r="BK164"/>
  <c r="BK211"/>
  <c r="K203"/>
  <c r="BE203"/>
  <c r="K178"/>
  <c r="BE178"/>
  <c r="K137"/>
  <c r="BE137"/>
  <c r="K128"/>
  <c r="BE128"/>
  <c r="BK119"/>
  <c r="BK107"/>
  <c i="6" r="R85"/>
  <c r="Q82"/>
  <c i="7" r="Q90"/>
  <c r="Q88"/>
  <c r="R90"/>
  <c i="2" l="1" r="X85"/>
  <c r="X84"/>
  <c r="X83"/>
  <c i="5" r="Q85"/>
  <c r="I63"/>
  <c i="6" r="T81"/>
  <c i="1" r="AW59"/>
  <c i="3" r="V85"/>
  <c r="V84"/>
  <c r="V83"/>
  <c r="Q85"/>
  <c r="Q84"/>
  <c r="I62"/>
  <c i="4" r="X81"/>
  <c i="5" r="R85"/>
  <c r="R84"/>
  <c r="R83"/>
  <c r="J61"/>
  <c r="K31"/>
  <c i="1" r="AT58"/>
  <c i="2" r="T85"/>
  <c r="T84"/>
  <c r="T83"/>
  <c i="1" r="AW55"/>
  <c i="2" r="Q85"/>
  <c r="Q84"/>
  <c r="Q83"/>
  <c r="I61"/>
  <c r="K30"/>
  <c i="1" r="AS55"/>
  <c i="3" r="R85"/>
  <c r="J63"/>
  <c i="4" r="T81"/>
  <c i="1" r="AW57"/>
  <c i="4" r="R81"/>
  <c r="J61"/>
  <c r="K31"/>
  <c i="1" r="AT57"/>
  <c i="5" r="V85"/>
  <c r="V84"/>
  <c r="V83"/>
  <c i="6" r="Q81"/>
  <c r="I61"/>
  <c r="K30"/>
  <c i="1" r="AS59"/>
  <c i="2" r="V85"/>
  <c r="V84"/>
  <c r="V83"/>
  <c r="R85"/>
  <c r="R84"/>
  <c r="R83"/>
  <c r="J61"/>
  <c r="K31"/>
  <c i="1" r="AT55"/>
  <c i="3" r="T85"/>
  <c r="T84"/>
  <c r="T83"/>
  <c i="1" r="AW56"/>
  <c i="3" r="X85"/>
  <c r="X84"/>
  <c r="X83"/>
  <c i="4" r="V81"/>
  <c r="Q81"/>
  <c r="I61"/>
  <c r="K30"/>
  <c i="1" r="AS57"/>
  <c i="5" r="T85"/>
  <c r="T84"/>
  <c r="T83"/>
  <c i="1" r="AW58"/>
  <c i="5" r="X85"/>
  <c r="X84"/>
  <c r="X83"/>
  <c i="6" r="V81"/>
  <c r="X81"/>
  <c r="R81"/>
  <c r="J61"/>
  <c r="K31"/>
  <c i="1" r="AT59"/>
  <c i="7" r="T83"/>
  <c r="T82"/>
  <c i="1" r="AW60"/>
  <c i="7" r="V83"/>
  <c r="V82"/>
  <c r="X83"/>
  <c r="X82"/>
  <c r="Q83"/>
  <c r="Q82"/>
  <c r="I61"/>
  <c r="K30"/>
  <c i="1" r="AS60"/>
  <c i="7" r="R83"/>
  <c r="R82"/>
  <c r="J61"/>
  <c r="K31"/>
  <c i="1" r="AT60"/>
  <c i="7" r="J56"/>
  <c r="E72"/>
  <c r="F78"/>
  <c r="J54"/>
  <c r="F57"/>
  <c i="6" r="F56"/>
  <c r="J56"/>
  <c r="J54"/>
  <c r="F57"/>
  <c r="E71"/>
  <c i="5" r="E50"/>
  <c r="J56"/>
  <c r="F56"/>
  <c r="J54"/>
  <c r="F80"/>
  <c r="BE119"/>
  <c i="4" r="F77"/>
  <c r="E50"/>
  <c r="J75"/>
  <c r="F57"/>
  <c r="J77"/>
  <c i="3" r="F57"/>
  <c r="F79"/>
  <c r="J56"/>
  <c r="BE89"/>
  <c r="E50"/>
  <c r="J54"/>
  <c i="2" r="E50"/>
  <c r="J54"/>
  <c r="J56"/>
  <c r="F80"/>
  <c r="F56"/>
  <c r="F39"/>
  <c i="1" r="BF55"/>
  <c i="2" r="BK110"/>
  <c r="K184"/>
  <c r="BE184"/>
  <c r="K166"/>
  <c r="BE166"/>
  <c r="K175"/>
  <c r="BE175"/>
  <c i="3" r="K86"/>
  <c r="BE86"/>
  <c r="K91"/>
  <c r="BE91"/>
  <c r="BK111"/>
  <c r="K156"/>
  <c r="BE156"/>
  <c r="BK176"/>
  <c r="K214"/>
  <c r="BE214"/>
  <c r="BK94"/>
  <c r="K121"/>
  <c r="BE121"/>
  <c r="K132"/>
  <c r="BE132"/>
  <c r="K152"/>
  <c r="BE152"/>
  <c r="BK139"/>
  <c r="BK187"/>
  <c r="F36"/>
  <c i="1" r="BC56"/>
  <c i="3" r="K97"/>
  <c r="BE97"/>
  <c r="BK136"/>
  <c r="K142"/>
  <c r="BE142"/>
  <c r="BK145"/>
  <c r="K208"/>
  <c r="BE208"/>
  <c r="BK134"/>
  <c r="K202"/>
  <c r="BE202"/>
  <c i="4" r="F36"/>
  <c i="1" r="BC57"/>
  <c i="4" r="F37"/>
  <c i="1" r="BD57"/>
  <c i="5" r="K104"/>
  <c r="BE104"/>
  <c r="K206"/>
  <c r="BE206"/>
  <c r="BK122"/>
  <c r="BK134"/>
  <c r="K152"/>
  <c r="BE152"/>
  <c r="K173"/>
  <c r="BE173"/>
  <c r="K181"/>
  <c r="BE181"/>
  <c r="BK209"/>
  <c r="K221"/>
  <c r="BE221"/>
  <c r="BK96"/>
  <c r="K125"/>
  <c r="BE125"/>
  <c r="K149"/>
  <c r="BE149"/>
  <c r="K164"/>
  <c r="BE164"/>
  <c r="BK234"/>
  <c r="F38"/>
  <c i="1" r="BE58"/>
  <c i="5" r="BK128"/>
  <c r="K239"/>
  <c r="BE239"/>
  <c r="BK137"/>
  <c r="BK217"/>
  <c i="6" r="F38"/>
  <c i="1" r="BE59"/>
  <c i="6" r="BK82"/>
  <c i="7" r="F39"/>
  <c i="1" r="BF60"/>
  <c i="7" r="BK84"/>
  <c r="K88"/>
  <c r="BE88"/>
  <c i="2" r="K86"/>
  <c r="BE86"/>
  <c r="K89"/>
  <c r="BE89"/>
  <c r="K92"/>
  <c r="BE92"/>
  <c r="BK95"/>
  <c r="BK98"/>
  <c r="K104"/>
  <c r="BE104"/>
  <c r="K107"/>
  <c r="BE107"/>
  <c r="K113"/>
  <c r="BE113"/>
  <c r="K117"/>
  <c r="BE117"/>
  <c r="BK124"/>
  <c r="K129"/>
  <c r="BE129"/>
  <c r="K138"/>
  <c r="BE138"/>
  <c r="K144"/>
  <c r="BE144"/>
  <c r="BK150"/>
  <c r="BK153"/>
  <c r="BK158"/>
  <c r="K163"/>
  <c r="BE163"/>
  <c r="K190"/>
  <c r="BE190"/>
  <c r="K195"/>
  <c r="BE195"/>
  <c r="K200"/>
  <c r="BE200"/>
  <c r="K223"/>
  <c r="BE223"/>
  <c r="K226"/>
  <c r="BE226"/>
  <c r="BK101"/>
  <c r="K135"/>
  <c r="BE135"/>
  <c r="K213"/>
  <c r="BE213"/>
  <c r="K173"/>
  <c r="BE173"/>
  <c r="K207"/>
  <c r="BE207"/>
  <c i="3" r="F39"/>
  <c i="1" r="BF56"/>
  <c i="3" r="BK167"/>
  <c r="F37"/>
  <c i="1" r="BD56"/>
  <c i="4" r="BK92"/>
  <c r="K100"/>
  <c r="BE100"/>
  <c r="K110"/>
  <c r="BE110"/>
  <c r="K106"/>
  <c r="BE106"/>
  <c r="F39"/>
  <c i="1" r="BF57"/>
  <c i="5" r="K168"/>
  <c r="BE168"/>
  <c r="F39"/>
  <c i="1" r="BF58"/>
  <c i="5" r="K146"/>
  <c r="BE146"/>
  <c r="K183"/>
  <c r="BE183"/>
  <c r="BK91"/>
  <c r="K143"/>
  <c r="BE143"/>
  <c r="BK203"/>
  <c r="BK231"/>
  <c r="K113"/>
  <c r="BE113"/>
  <c r="K140"/>
  <c r="BE140"/>
  <c r="BK185"/>
  <c r="K107"/>
  <c r="BE107"/>
  <c i="6" r="F36"/>
  <c i="1" r="BC59"/>
  <c i="6" r="K35"/>
  <c i="1" r="AX59"/>
  <c i="7" r="K36"/>
  <c i="1" r="AY60"/>
  <c i="2" r="F36"/>
  <c i="1" r="BC55"/>
  <c i="2" r="BK132"/>
  <c r="K220"/>
  <c r="BE220"/>
  <c r="K171"/>
  <c r="BE171"/>
  <c r="F37"/>
  <c i="1" r="BD55"/>
  <c i="3" r="F38"/>
  <c i="1" r="BE56"/>
  <c i="3" r="BK103"/>
  <c r="K36"/>
  <c i="1" r="AY56"/>
  <c i="4" r="F38"/>
  <c i="1" r="BE57"/>
  <c i="4" r="K108"/>
  <c r="BE108"/>
  <c r="K95"/>
  <c r="BE95"/>
  <c r="BK98"/>
  <c i="5" r="F37"/>
  <c i="1" r="BD58"/>
  <c i="5" r="BK131"/>
  <c r="BK178"/>
  <c r="K211"/>
  <c r="BE211"/>
  <c r="K110"/>
  <c r="BE110"/>
  <c r="BK171"/>
  <c r="BK101"/>
  <c r="BK116"/>
  <c r="BK175"/>
  <c r="K214"/>
  <c r="BE214"/>
  <c r="BK196"/>
  <c r="BK236"/>
  <c i="6" r="BK85"/>
  <c r="F39"/>
  <c i="1" r="BF59"/>
  <c i="6" r="F35"/>
  <c i="1" r="BB59"/>
  <c i="7" r="F38"/>
  <c i="1" r="BE60"/>
  <c i="7" r="BK90"/>
  <c i="2" r="K36"/>
  <c i="1" r="AY55"/>
  <c i="2" r="K141"/>
  <c r="BE141"/>
  <c r="K169"/>
  <c r="BE169"/>
  <c r="K178"/>
  <c r="BE178"/>
  <c r="F38"/>
  <c i="1" r="BE55"/>
  <c i="3" r="BK108"/>
  <c r="K124"/>
  <c r="BE124"/>
  <c r="BK165"/>
  <c r="K217"/>
  <c r="BE217"/>
  <c r="K114"/>
  <c r="BE114"/>
  <c r="BK179"/>
  <c r="K100"/>
  <c r="BE100"/>
  <c r="K117"/>
  <c r="BE117"/>
  <c r="BK130"/>
  <c r="K161"/>
  <c r="BE161"/>
  <c r="K196"/>
  <c r="BE196"/>
  <c r="K127"/>
  <c r="BE127"/>
  <c r="K191"/>
  <c r="BE191"/>
  <c r="BK169"/>
  <c r="K174"/>
  <c r="BE174"/>
  <c r="K172"/>
  <c r="BE172"/>
  <c i="4" r="K36"/>
  <c i="1" r="AY57"/>
  <c i="4" r="BK82"/>
  <c r="K88"/>
  <c r="BE88"/>
  <c i="5" r="K36"/>
  <c i="1" r="AY58"/>
  <c i="5" r="BK161"/>
  <c r="K226"/>
  <c r="BE226"/>
  <c r="BK158"/>
  <c r="K188"/>
  <c r="BE188"/>
  <c r="F36"/>
  <c i="1" r="BC58"/>
  <c i="5" r="K86"/>
  <c r="BE86"/>
  <c r="K155"/>
  <c r="BE155"/>
  <c i="6" r="F37"/>
  <c i="1" r="BD59"/>
  <c i="6" r="K36"/>
  <c i="1" r="AY59"/>
  <c i="7" r="F36"/>
  <c i="1" r="BC60"/>
  <c i="7" r="K86"/>
  <c r="BE86"/>
  <c r="F37"/>
  <c i="1" r="BD60"/>
  <c i="2" l="1" r="J62"/>
  <c i="7" r="I62"/>
  <c i="3" r="Q83"/>
  <c r="I61"/>
  <c r="K30"/>
  <c i="1" r="AS56"/>
  <c i="3" r="R84"/>
  <c r="R83"/>
  <c r="J61"/>
  <c r="K31"/>
  <c i="1" r="AT56"/>
  <c i="5" r="J62"/>
  <c i="2" r="I62"/>
  <c r="I63"/>
  <c i="5" r="J63"/>
  <c r="Q84"/>
  <c r="Q83"/>
  <c r="I61"/>
  <c r="K30"/>
  <c i="1" r="AS58"/>
  <c i="7" r="J62"/>
  <c i="2" r="J63"/>
  <c i="3" r="I63"/>
  <c i="2" r="BK85"/>
  <c r="BK84"/>
  <c r="K84"/>
  <c r="K62"/>
  <c i="4" r="BK81"/>
  <c r="K81"/>
  <c r="K61"/>
  <c i="5" r="BK85"/>
  <c r="BK84"/>
  <c r="K84"/>
  <c r="K62"/>
  <c i="3" r="BK85"/>
  <c r="K85"/>
  <c r="K63"/>
  <c i="6" r="BK81"/>
  <c r="K81"/>
  <c r="K61"/>
  <c i="7" r="BK83"/>
  <c r="K83"/>
  <c r="K62"/>
  <c i="1" r="AW54"/>
  <c i="2" r="F35"/>
  <c i="1" r="BB55"/>
  <c i="3" r="K35"/>
  <c i="1" r="AX56"/>
  <c r="AV56"/>
  <c i="5" r="K35"/>
  <c i="1" r="AX58"/>
  <c r="AV58"/>
  <c i="7" r="F35"/>
  <c i="1" r="BB60"/>
  <c r="AT54"/>
  <c i="2" r="K35"/>
  <c i="1" r="AX55"/>
  <c r="AV55"/>
  <c i="4" r="F35"/>
  <c i="1" r="BB57"/>
  <c i="5" r="F35"/>
  <c i="1" r="BB58"/>
  <c r="BF54"/>
  <c r="W33"/>
  <c r="BC54"/>
  <c r="W30"/>
  <c i="3" r="F35"/>
  <c i="1" r="BB56"/>
  <c i="4" r="K35"/>
  <c i="1" r="AX57"/>
  <c r="AV57"/>
  <c r="AV59"/>
  <c i="7" r="K35"/>
  <c i="1" r="AX60"/>
  <c r="AV60"/>
  <c r="BD54"/>
  <c r="AZ54"/>
  <c r="BE54"/>
  <c r="W32"/>
  <c i="3" l="1" r="J62"/>
  <c i="2" r="K85"/>
  <c r="K63"/>
  <c i="5" r="I62"/>
  <c r="K85"/>
  <c r="K63"/>
  <c i="3" r="BK84"/>
  <c r="K84"/>
  <c r="K62"/>
  <c i="5" r="BK83"/>
  <c r="K83"/>
  <c r="K61"/>
  <c i="7" r="BK82"/>
  <c r="K82"/>
  <c r="K61"/>
  <c i="2" r="BK83"/>
  <c r="K83"/>
  <c i="1" r="AS54"/>
  <c i="6" r="K32"/>
  <c r="K41"/>
  <c i="4" r="K32"/>
  <c i="1" r="AG57"/>
  <c i="2" r="K32"/>
  <c i="1" r="AG55"/>
  <c r="W31"/>
  <c r="BB54"/>
  <c r="W29"/>
  <c r="BA54"/>
  <c r="AY54"/>
  <c r="AK30"/>
  <c i="2" l="1" r="K41"/>
  <c i="4" r="K41"/>
  <c i="1" r="AG59"/>
  <c i="3" r="BK83"/>
  <c r="K83"/>
  <c i="2" r="K61"/>
  <c i="1" r="AN55"/>
  <c r="AN57"/>
  <c r="AN59"/>
  <c i="5" r="K32"/>
  <c i="1" r="AG58"/>
  <c r="AN58"/>
  <c i="7" r="K32"/>
  <c i="1" r="AG60"/>
  <c r="AX54"/>
  <c r="AK29"/>
  <c i="3" r="K32"/>
  <c i="1" r="AG56"/>
  <c r="AN56"/>
  <c i="7" l="1" r="K41"/>
  <c i="3" r="K61"/>
  <c r="K41"/>
  <c i="5" r="K41"/>
  <c i="1" r="AN60"/>
  <c r="AG54"/>
  <c r="AK26"/>
  <c r="AV54"/>
  <c l="1" r="AN54"/>
  <c r="AK35"/>
</calcChain>
</file>

<file path=xl/sharedStrings.xml><?xml version="1.0" encoding="utf-8"?>
<sst xmlns="http://schemas.openxmlformats.org/spreadsheetml/2006/main">
  <si>
    <t>Export Komplet</t>
  </si>
  <si>
    <t>VZ</t>
  </si>
  <si>
    <t>2.0</t>
  </si>
  <si>
    <t>ZAMOK</t>
  </si>
  <si>
    <t>False</t>
  </si>
  <si>
    <t>True</t>
  </si>
  <si>
    <t>{7631e7a6-d335-400e-b8ba-c9407fb66bfb}</t>
  </si>
  <si>
    <t>0,01</t>
  </si>
  <si>
    <t>21</t>
  </si>
  <si>
    <t>15</t>
  </si>
  <si>
    <t>REKAPITULACE ZAKÁZKY</t>
  </si>
  <si>
    <t xml:space="preserve">v ---  níže se nacházejí doplnkové a pomocné údaje k sestavám  --- v</t>
  </si>
  <si>
    <t>Návod na vyplnění</t>
  </si>
  <si>
    <t>0,001</t>
  </si>
  <si>
    <t>Kód:</t>
  </si>
  <si>
    <t>650190188</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</si>
  <si>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</si>
  <si>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</si>
  <si>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staniční koleje v žst. Ústí n.L západ 2, 2b.SK</t>
  </si>
  <si>
    <t>KSO:</t>
  </si>
  <si>
    <t/>
  </si>
  <si>
    <t>CC-CZ:</t>
  </si>
  <si>
    <t>Místo:</t>
  </si>
  <si>
    <t xml:space="preserve"> </t>
  </si>
  <si>
    <t>Datum:</t>
  </si>
  <si>
    <t>26. 10. 2022</t>
  </si>
  <si>
    <t>Zadavatel:</t>
  </si>
  <si>
    <t>IČ:</t>
  </si>
  <si>
    <t>OŘ Ústí nad Labem</t>
  </si>
  <si>
    <t>DIČ:</t>
  </si>
  <si>
    <t>Uchazeč:</t>
  </si>
  <si>
    <t>Vyplň údaj</t>
  </si>
  <si>
    <t>Projektant:</t>
  </si>
  <si>
    <t>Zpracovatel:</t>
  </si>
  <si>
    <t>Tomáš Šrédl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</si>
  <si>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</si>
  <si>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</si>
  <si>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</si>
  <si>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</si>
  <si>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</si>
  <si>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</si>
  <si>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</si>
  <si>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</si>
  <si>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</si>
  <si>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</si>
  <si>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</si>
  <si>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</si>
  <si>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</si>
  <si>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</si>
  <si>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</si>
  <si>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</si>
  <si>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</si>
  <si>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</si>
  <si>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</si>
  <si>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</si>
  <si>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</si>
  <si>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</si>
  <si>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</si>
  <si>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</si>
  <si>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</si>
  <si>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</si>
  <si>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</si>
  <si>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</si>
  <si>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</si>
  <si>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</si>
  <si>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</si>
  <si>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</si>
  <si>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</si>
  <si>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</si>
  <si>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</si>
  <si>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</si>
  <si>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</si>
  <si>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</si>
  <si>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</si>
  <si>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</si>
  <si>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</si>
  <si>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</si>
  <si>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</si>
  <si>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01</t>
  </si>
  <si>
    <t>Oprava SK č. 2B</t>
  </si>
  <si>
    <t>STA</t>
  </si>
  <si>
    <t>1</t>
  </si>
  <si>
    <t>{6bf1ba2c-5ece-4401-a9ab-5330d7ea360e}</t>
  </si>
  <si>
    <t>2</t>
  </si>
  <si>
    <t>02</t>
  </si>
  <si>
    <t>Oprava SK č. 2</t>
  </si>
  <si>
    <t>{d349be38-8bdf-4db9-91b3-84f8099b5a3d}</t>
  </si>
  <si>
    <t>06</t>
  </si>
  <si>
    <t>Následné propracování</t>
  </si>
  <si>
    <t>{8f87b567-78b1-4ad7-9084-40fcf26ec813}</t>
  </si>
  <si>
    <t>04</t>
  </si>
  <si>
    <t>Výhybky</t>
  </si>
  <si>
    <t>{e69cece2-f106-4f28-8e51-80bf9776a098}</t>
  </si>
  <si>
    <t>07</t>
  </si>
  <si>
    <t>Materiál dodávaný objednatelem NEOCEŇOVAT</t>
  </si>
  <si>
    <t>{eaa68b1b-0c3c-4558-af2c-31e2713bfd47}</t>
  </si>
  <si>
    <t>08</t>
  </si>
  <si>
    <t>VRN</t>
  </si>
  <si>
    <t>{4a4c366a-5f3c-4ddc-ba54-9f84e366386e}</t>
  </si>
  <si>
    <t>KRYCÍ LIST SOUPISU PRACÍ</t>
  </si>
  <si>
    <t>Objekt:</t>
  </si>
  <si>
    <t>01 - Oprava SK č. 2B</t>
  </si>
  <si>
    <t>Materiál</t>
  </si>
  <si>
    <t>Montáž</t>
  </si>
  <si>
    <t>REKAPITULACE ČLENĚNÍ SOUPISU PRACÍ</t>
  </si>
  <si>
    <t>Kód dílu - Popis</t>
  </si>
  <si>
    <t>Materiál [CZK]</t>
  </si>
  <si>
    <t>Montáž [CZK]</t>
  </si>
  <si>
    <t>Cena celkem [CZK]</t>
  </si>
  <si>
    <t>-1</t>
  </si>
  <si>
    <t>HSV - Práce a dodávky HSV</t>
  </si>
  <si>
    <t xml:space="preserve">    5 - Komunikace pozemní</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</si>
  <si>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</si>
  <si>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</si>
  <si>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</si>
  <si>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</si>
  <si>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</si>
  <si>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</si>
  <si>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</si>
  <si>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</si>
  <si>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</si>
  <si>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</si>
  <si>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</si>
  <si>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</si>
  <si>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</si>
  <si>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</si>
  <si>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</si>
  <si>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</si>
  <si>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</si>
  <si>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</si>
  <si>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</si>
  <si>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</si>
  <si>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5</t>
  </si>
  <si>
    <t>Komunikace pozemní</t>
  </si>
  <si>
    <t>K</t>
  </si>
  <si>
    <t>5906020120</t>
  </si>
  <si>
    <t>Souvislá výměna pražců v KL otevřeném i zapuštěném pražce betonové příčné vystrojené</t>
  </si>
  <si>
    <t>kus</t>
  </si>
  <si>
    <t>Sborník UOŽI 01 2022</t>
  </si>
  <si>
    <t>4</t>
  </si>
  <si>
    <t>-762360293</t>
  </si>
  <si>
    <t>PP</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</si>
  <si>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t>
  </si>
  <si>
    <t>VV</t>
  </si>
  <si>
    <t>"v km 1,103-1,444"576-10-10</t>
  </si>
  <si>
    <t>5905050055</t>
  </si>
  <si>
    <t>Souvislá výměna KL se snesením KR koleje pražce betonové</t>
  </si>
  <si>
    <t>km</t>
  </si>
  <si>
    <t>1783629047</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</si>
  <si>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</si>
  <si>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"v.č. 2B"0,341</t>
  </si>
  <si>
    <t>3</t>
  </si>
  <si>
    <t>5907050110</t>
  </si>
  <si>
    <t>Dělení kolejnic kyslíkem soustavy UIC60 nebo R65</t>
  </si>
  <si>
    <t>1533024315</t>
  </si>
  <si>
    <t>Dělení kolejnic kyslíkem soustavy UIC60 nebo R65. Poznámka: 1. V cenách jsou započteny náklady na manipulaci, podložení, označení a provedení řezu kolejnice.</t>
  </si>
  <si>
    <t>20</t>
  </si>
  <si>
    <t>5906015020</t>
  </si>
  <si>
    <t>Výměna pražce malou těžící mechanizací v KL otevřeném i zapuštěném pražec dřevěný příčný vystrojený</t>
  </si>
  <si>
    <t>-283539758</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</si>
  <si>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t>
  </si>
  <si>
    <t xml:space="preserve">"km 1,438"10 </t>
  </si>
  <si>
    <t>5906105010</t>
  </si>
  <si>
    <t>Demontáž pražce dřevěný</t>
  </si>
  <si>
    <t>-397451927</t>
  </si>
  <si>
    <t>Demontáž pražce dřevěný. Poznámka: 1. V cenách jsou započteny náklady na manipulaci, demontáž, odstrojení do součástí a uložení pražců.</t>
  </si>
  <si>
    <t>573-10</t>
  </si>
  <si>
    <t>6</t>
  </si>
  <si>
    <t>M</t>
  </si>
  <si>
    <t>5958158020</t>
  </si>
  <si>
    <t>Podložka pryžová pod patu kolejnice R65 183/151/6</t>
  </si>
  <si>
    <t>8</t>
  </si>
  <si>
    <t>1522314159</t>
  </si>
  <si>
    <t>573*2</t>
  </si>
  <si>
    <t>7</t>
  </si>
  <si>
    <t>5958158070</t>
  </si>
  <si>
    <t>Podložka polyetylenová pod podkladnici 380/160/2 (S4, R4)</t>
  </si>
  <si>
    <t>-559929230</t>
  </si>
  <si>
    <t>5905023010</t>
  </si>
  <si>
    <t>Úprava povrchu stezky rozprostřením štěrkodrtě do 3 cm</t>
  </si>
  <si>
    <t>m2</t>
  </si>
  <si>
    <t>1129570522</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</si>
  <si>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</si>
  <si>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341*1</t>
  </si>
  <si>
    <t>9</t>
  </si>
  <si>
    <t>5955101020</t>
  </si>
  <si>
    <t>Kamenivo drcené štěrkodrť frakce 0/32</t>
  </si>
  <si>
    <t>t</t>
  </si>
  <si>
    <t>315617811</t>
  </si>
  <si>
    <t>10,23*1,8</t>
  </si>
  <si>
    <t>10</t>
  </si>
  <si>
    <t>5909031020</t>
  </si>
  <si>
    <t>Úprava GPK koleje směrové a výškové uspořádání pražce betonové</t>
  </si>
  <si>
    <t>1048463432</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</si>
  <si>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</si>
  <si>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vč. 0. a 1. podbití</t>
  </si>
  <si>
    <t>"km 1,103-1,444" 0,341*2</t>
  </si>
  <si>
    <t>11</t>
  </si>
  <si>
    <t>5905105030</t>
  </si>
  <si>
    <t>Doplnění KL kamenivem souvisle strojně v koleji</t>
  </si>
  <si>
    <t>m3</t>
  </si>
  <si>
    <t>772078787</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</si>
  <si>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</si>
  <si>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GPK - SK č. 2B</t>
  </si>
  <si>
    <t>2*33</t>
  </si>
  <si>
    <t>výměna ŠL - SK č. 2B</t>
  </si>
  <si>
    <t>565</t>
  </si>
  <si>
    <t>Součet</t>
  </si>
  <si>
    <t>12</t>
  </si>
  <si>
    <t>5955101005</t>
  </si>
  <si>
    <t>Kamenivo drcené štěrk frakce 31,5/63 třídy min. BII</t>
  </si>
  <si>
    <t>830797159</t>
  </si>
  <si>
    <t>"GPK" 66*1,5</t>
  </si>
  <si>
    <t>"výměna ŠL" 565*1,5</t>
  </si>
  <si>
    <t>13</t>
  </si>
  <si>
    <t>5913200110</t>
  </si>
  <si>
    <t>Demontáž dřevěné konstrukce přechodu část vnější a vnitřní</t>
  </si>
  <si>
    <t>357951621</t>
  </si>
  <si>
    <t>Demontáž dřevěné konstrukce přechodu část vnější a vnitřní. Poznámka: 1. V cenách jsou započteny náklady na demontáž a naložení na dopravní prostředek.</t>
  </si>
  <si>
    <t>9*4</t>
  </si>
  <si>
    <t>14</t>
  </si>
  <si>
    <t>5913205110</t>
  </si>
  <si>
    <t>Montáž dřevěné konstrukce přechodu část vnější a vnitřní</t>
  </si>
  <si>
    <t>-911564353</t>
  </si>
  <si>
    <t>Montáž dřevěné konstrukce přechodu část vnější a vnitřní. Poznámka: 1. V cenách jsou započteny náklady na montáž a manipulaci. 2. V cenách nejsou obsaženy náklady na dodávku materiálu.</t>
  </si>
  <si>
    <t>5913195110</t>
  </si>
  <si>
    <t>Montáž dřevěných dílů přechodu fošna</t>
  </si>
  <si>
    <t>m</t>
  </si>
  <si>
    <t>-1437280749</t>
  </si>
  <si>
    <t>Montáž dřevěných dílů přechodu fošna. Poznámka: 1. V cenách jsou započteny náklady na montáž a manipulaci. 2. V cenách nejsou obsaženy náklady na dodávku materiálu.</t>
  </si>
  <si>
    <t>3*2</t>
  </si>
  <si>
    <t>16</t>
  </si>
  <si>
    <t>5913190110</t>
  </si>
  <si>
    <t>Demontáž dřevěných dílů přechodu fošna</t>
  </si>
  <si>
    <t>-932619760</t>
  </si>
  <si>
    <t>Demontáž dřevěných dílů přechodu fošna. Poznámka: 1. V cenách jsou započteny náklady na demontáž a naložení na dopravní prostředek.</t>
  </si>
  <si>
    <t>17</t>
  </si>
  <si>
    <t>5963131000</t>
  </si>
  <si>
    <t>Přechod pro pěší dřevěný z fošen</t>
  </si>
  <si>
    <t>1937940659</t>
  </si>
  <si>
    <t>18</t>
  </si>
  <si>
    <t>5907010025</t>
  </si>
  <si>
    <t>Výměna LISŮ tvar R65</t>
  </si>
  <si>
    <t>1453414766</t>
  </si>
  <si>
    <t>Výměna LISŮ tvar R65. Poznámka: 1. V cenách jsou započteny náklady na demontáž upevňovadel, výměnu LISU, montáž upevňovadel, případnou úpravu dilatačních spár, zřízení nebo demontáž prozatímních styků a ošetření součástí mazivem. 2. V cenách nejsou započt</t>
  </si>
  <si>
    <t>"v km 1,129"2*5</t>
  </si>
  <si>
    <t>"v km 1,297"2*6</t>
  </si>
  <si>
    <t>"v km 1,409"2*6</t>
  </si>
  <si>
    <t>19</t>
  </si>
  <si>
    <t>5957128080</t>
  </si>
  <si>
    <t>Lepený izolovaný styk tv. R65 s tepelně zpracovanou hlavou délky 5,00 m</t>
  </si>
  <si>
    <t>-140800542</t>
  </si>
  <si>
    <t>5957128085</t>
  </si>
  <si>
    <t>Lepený izolovaný styk tv. R65 s tepelně zpracovanou hlavou délky asymetrické levé</t>
  </si>
  <si>
    <t>1026323785</t>
  </si>
  <si>
    <t>"v km 1,297"6</t>
  </si>
  <si>
    <t>"v km 1,409"6</t>
  </si>
  <si>
    <t>5957128090</t>
  </si>
  <si>
    <t>Lepený izolovaný styk tv. R65 s tepelně zpracovanou hlavou délky asymetrické pravé</t>
  </si>
  <si>
    <t>-1607342818</t>
  </si>
  <si>
    <t>22</t>
  </si>
  <si>
    <t>5907015011</t>
  </si>
  <si>
    <t>Ojedinělá výměna kolejnic stávající upevnění tvar R65</t>
  </si>
  <si>
    <t>1703947510</t>
  </si>
  <si>
    <t>Ojedinělá výměna kolejnic stávající upevnění tvar R65. Poznámka: 1. V cenách jsou započteny náklady na demontáž upevňovadel, výměnu kolejnic, dílů a součástí, úpravu dilatačních spár, pryžových podložek, montáž upevňovadel, zřízení nebo demontáž prozatímn</t>
  </si>
  <si>
    <t>"km 1,305"37,5*2</t>
  </si>
  <si>
    <t>23</t>
  </si>
  <si>
    <t>5957104045</t>
  </si>
  <si>
    <t>Kolejnicové pásy třídy R260 tv. R65 délky 75 metrů</t>
  </si>
  <si>
    <t>-1527355048</t>
  </si>
  <si>
    <t>"SK č. 2B"1</t>
  </si>
  <si>
    <t>24</t>
  </si>
  <si>
    <t>5910015010</t>
  </si>
  <si>
    <t>Odtavovací stykové svařování mobilní svářečkou kolejnic nových délky do 150 m tv. UIC60</t>
  </si>
  <si>
    <t>svar</t>
  </si>
  <si>
    <t>1649899007</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</si>
  <si>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t>
  </si>
  <si>
    <t>25</t>
  </si>
  <si>
    <t>5910040230</t>
  </si>
  <si>
    <t>Umožnění volné dilatace kolejnice bez demontáže nebo montáže upevňovadel s osazením a odstraněním kluzných podložek rozdělení pražců "u"</t>
  </si>
  <si>
    <t>2077111870</t>
  </si>
  <si>
    <t xml:space="preserve">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t>
  </si>
  <si>
    <t>26</t>
  </si>
  <si>
    <t>5910035010</t>
  </si>
  <si>
    <t>Dosažení dovolené upínací teploty v BK prodloužením kolejnicového pásu v koleji tv. UIC60</t>
  </si>
  <si>
    <t>-908981867</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</si>
  <si>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t>
  </si>
  <si>
    <t>27</t>
  </si>
  <si>
    <t>7594105010</t>
  </si>
  <si>
    <t>Odpojení a zpětné připojení lan propojovacích jednoho stykového transformátoru</t>
  </si>
  <si>
    <t>701426183</t>
  </si>
  <si>
    <t>Odpojení a zpětné připojení lan propojovacích jednoho stykového transformátoru - včetně odpojení a připevnění lanového propojení na pražce nebo montážní trámky</t>
  </si>
  <si>
    <t>"SK č. 2B" 3*8</t>
  </si>
  <si>
    <t>28</t>
  </si>
  <si>
    <t>9902300100</t>
  </si>
  <si>
    <t>Doprava jednosměrná (např. nakupovaného materiálu) mechanizací o nosnosti přes 3,5 t sypanin (kameniva, písku, suti, dlažebních kostek, atd.) do 10 km</t>
  </si>
  <si>
    <t>1902445702</t>
  </si>
  <si>
    <t>Doprava jednosměrná (např. nakupovaného materiálu) mechanizací o nosnosti přes 3,5 t sypanin (kameniva, písku, suti, dlažebních kostek, atd.) do 10 km Poznámka: 1. Ceny jsou určeny pro dopravu silničními i kolejovými vozidly.2. V cenách jednosměrné doprav</t>
  </si>
  <si>
    <t>nový štěrk</t>
  </si>
  <si>
    <t>"31,5/63"946,5</t>
  </si>
  <si>
    <t>"0/32"18,414</t>
  </si>
  <si>
    <t>29</t>
  </si>
  <si>
    <t>9902401200</t>
  </si>
  <si>
    <t>Doprava jednosměrná (např. nakupovaného materiálu) mechanizací o nosnosti přes 3,5 t objemnějšího kusového materiálu (prefabrikátů, stožárů, výhybek, rozvaděčů, vybouraných hmot atd.) do 350 km</t>
  </si>
  <si>
    <t>737775342</t>
  </si>
  <si>
    <t>Doprava jednosměrná (např. nakupovaného materiálu) mechanizací o nosnosti přes 3,5 t objemnějšího kusového materiálu (prefabrikátů, stožárů, výhybek, rozvaděčů, vybouraných hmot atd.) do 350 km Poznámka: 1. Ceny jsou určeny pro dopravu silničními i kolejo</t>
  </si>
  <si>
    <t>nový mat.</t>
  </si>
  <si>
    <t>" LIS" 3,7+0,780+0,780</t>
  </si>
  <si>
    <t>"nové kolejnice" 4,874</t>
  </si>
  <si>
    <t>30</t>
  </si>
  <si>
    <t>9902300600</t>
  </si>
  <si>
    <t>Doprava jednosměrná (např. nakupovaného materiálu) mechanizací o nosnosti přes 3,5 t sypanin (kameniva, písku, suti, dlažebních kostek, atd.) do 80 km</t>
  </si>
  <si>
    <t>-2097014287</t>
  </si>
  <si>
    <t>Doprava jednosměrná (např. nakupovaného materiálu) mechanizací o nosnosti přes 3,5 t sypanin (kameniva, písku, suti, dlažebních kostek, atd.) do 80 km Poznámka: 1. Ceny jsou určeny pro dopravu silničními i kolejovými vozidly.2. V cenách jednosměrné doprav</t>
  </si>
  <si>
    <t>"pryž.podložky"0,241</t>
  </si>
  <si>
    <t>"polyetylenové podložky"0,103</t>
  </si>
  <si>
    <t>31</t>
  </si>
  <si>
    <t>9902100200</t>
  </si>
  <si>
    <t>Doprava obousměrná (např. dodávek z vlastních zásob zhotovitele nebo objednatele nebo výzisku) mechanizací o nosnosti přes 3,5 t sypanin (kameniva, písku, suti, dlažebních kostek, atd.) do 20 km</t>
  </si>
  <si>
    <t>-1808711916</t>
  </si>
  <si>
    <t>Doprava obousměrná (např. dodávek z vlastních zásob zhotovitele nebo objednatele nebo výzisku) mechanizací o nosnosti přes 3,5 t sypanin (kameniva, písku, suti, dlažebních kostek, atd.) do 20 km Poznámka: 1. Ceny jsou určeny pro dopravu silničními i kolej</t>
  </si>
  <si>
    <t>"výzisk ŠL na skl." 565*2,0</t>
  </si>
  <si>
    <t>"podložky na skl."0,344</t>
  </si>
  <si>
    <t>32</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</si>
  <si>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</si>
  <si>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</si>
  <si>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2059364911</t>
  </si>
  <si>
    <t xml:space="preserve">Doprava obousměrná (např. dodávek z vlastních zásob zhotovitele nebo objednatele nebo výzisku) mechanizací o nosnosti přes 3,5 t objemnějšího kusového materiálu (prefabrikátů, stožárů, výhybek, rozvaděčů, vybouraných hmot atd.) do 10 km Poznámka: 1. Ceny </t>
  </si>
  <si>
    <t>"vyzískané pražce drevěné na TO"(10+556)*0,28307</t>
  </si>
  <si>
    <t>"užité pražce SB6 na stavbu"183,480</t>
  </si>
  <si>
    <t>"vyzískané kolenice na SK 97"4,874</t>
  </si>
  <si>
    <t>"dřevěné příčné pražce z TO"4,812</t>
  </si>
  <si>
    <t>33</t>
  </si>
  <si>
    <t>9902900200</t>
  </si>
  <si>
    <t>Naložení objemnějšího kusového materiálu, vybouraných hmot</t>
  </si>
  <si>
    <t>-663122143</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</si>
  <si>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t>
  </si>
  <si>
    <t>"užité pražce na stavbu SB6"183,480</t>
  </si>
  <si>
    <t>"dřevěné příčné pražce na stavbu z TO"4,812</t>
  </si>
  <si>
    <t>"výzisk kolejnic"4,874</t>
  </si>
  <si>
    <t>34</t>
  </si>
  <si>
    <t>9902900400</t>
  </si>
  <si>
    <t>Složení objemnějšího kusového materiálu, vybouraných hmot</t>
  </si>
  <si>
    <t>1145342873</t>
  </si>
  <si>
    <t>Složení objemnějšího kusového materiálu, vybouraných hmot Poznámka: 1. Ceny jsou určeny pro skládání materiálu z vlastních zásob objednatele.</t>
  </si>
  <si>
    <t>"vyzískané pražce na SK 97"160,218</t>
  </si>
  <si>
    <t>"užité pražce na stavbu"183,480</t>
  </si>
  <si>
    <t>35</t>
  </si>
  <si>
    <t>9909000110</t>
  </si>
  <si>
    <t>Poplatek za uložení výzisku ze štěrkového lože nekontaminovaného</t>
  </si>
  <si>
    <t>1195024413</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</si>
  <si>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t>
  </si>
  <si>
    <t>"výzisk ŠL na skl." 565*2</t>
  </si>
  <si>
    <t>36</t>
  </si>
  <si>
    <t>9909000400</t>
  </si>
  <si>
    <t>Poplatek za likvidaci plastových součástí</t>
  </si>
  <si>
    <t>768834497</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</si>
  <si>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t>
  </si>
  <si>
    <t>"plast. podložky"0,344</t>
  </si>
  <si>
    <t>37</t>
  </si>
  <si>
    <t>9903200100</t>
  </si>
  <si>
    <t>Přeprava mechanizace na místo prováděných prací o hmotnosti přes 12 t přes 50 do 100 km</t>
  </si>
  <si>
    <t>-572905875</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</si>
  <si>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t>
  </si>
  <si>
    <t>SO 01-06 - 2x bagr, SČ, ASP, pluh,</t>
  </si>
  <si>
    <t>02 - Oprava SK č. 2</t>
  </si>
  <si>
    <t>5907025081</t>
  </si>
  <si>
    <t>Výměna kolejnicových pásů současně s výměnou pražců tvar UIC60, 60E2</t>
  </si>
  <si>
    <t>-1504258758</t>
  </si>
  <si>
    <t>Výměna kolejnicových pásů současně s výměnou pražců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</si>
  <si>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"SK č. 2" 2*695</t>
  </si>
  <si>
    <t>5956140025</t>
  </si>
  <si>
    <t>Pražec betonový příčný vystrojený včetně kompletů tv. B 91S/1 (UIC)</t>
  </si>
  <si>
    <t>2049670024</t>
  </si>
  <si>
    <t>"SK č. 2"1168-18-18</t>
  </si>
  <si>
    <t>1077201088</t>
  </si>
  <si>
    <t>23*2</t>
  </si>
  <si>
    <t>5906105020</t>
  </si>
  <si>
    <t>Demontáž pražce betonový</t>
  </si>
  <si>
    <t>1162643211</t>
  </si>
  <si>
    <t>Demontáž pražce betonový. Poznámka: 1. V cenách jsou započteny náklady na manipulaci, demontáž, odstrojení do součástí a uložení pražců.</t>
  </si>
  <si>
    <t>"SK č. 2" 1132</t>
  </si>
  <si>
    <t>"SK č. 2" 23</t>
  </si>
  <si>
    <t>"za KV v.č.29" 5</t>
  </si>
  <si>
    <t>"most v km 1,797"18</t>
  </si>
  <si>
    <t>647488030</t>
  </si>
  <si>
    <t>"přechodová kolejnice" 4*6</t>
  </si>
  <si>
    <t>5957104005</t>
  </si>
  <si>
    <t>Kolejnicové pásy třídy R260 tv. 60 E2 délky 75 metrů</t>
  </si>
  <si>
    <t>-310362311</t>
  </si>
  <si>
    <t>"SK č. 2"19</t>
  </si>
  <si>
    <t>5907010015</t>
  </si>
  <si>
    <t>Výměna LISŮ tvar UIC60, 60E2</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</si>
  <si>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t>
  </si>
  <si>
    <t>"SK č. 2" 4*4</t>
  </si>
  <si>
    <t>5905035010</t>
  </si>
  <si>
    <t>Výměna KL malou těžící mechanizací mimo lavičku lože otevřené</t>
  </si>
  <si>
    <t>1965029513</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</si>
  <si>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t>
  </si>
  <si>
    <t>podchod</t>
  </si>
  <si>
    <t>17,133</t>
  </si>
  <si>
    <t>5957119030</t>
  </si>
  <si>
    <t>Lepený izolovaný styk tv. UIC60 s tepelně zpracovanou hlavou délky 4,00 m</t>
  </si>
  <si>
    <t>1639606848</t>
  </si>
  <si>
    <t>"SK č. 2" 2*2</t>
  </si>
  <si>
    <t>5957113015</t>
  </si>
  <si>
    <t>Kolejnice přechodové tv. R65/60E2 levá</t>
  </si>
  <si>
    <t>1136625473</t>
  </si>
  <si>
    <t>6+6</t>
  </si>
  <si>
    <t>5957113020</t>
  </si>
  <si>
    <t>Kolejnice přechodové tv. R65/60E2 pravá</t>
  </si>
  <si>
    <t>488355605</t>
  </si>
  <si>
    <t>-1685895116</t>
  </si>
  <si>
    <t>695*1</t>
  </si>
  <si>
    <t>-2065266254</t>
  </si>
  <si>
    <t>20,85*1,8</t>
  </si>
  <si>
    <t>5905085045</t>
  </si>
  <si>
    <t>Souvislé čištění KL strojně koleje pražce betonové</t>
  </si>
  <si>
    <t>-557191016</t>
  </si>
  <si>
    <t xml:space="preserve">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t>
  </si>
  <si>
    <t>"SK č. 2" 0,695-0,0089</t>
  </si>
  <si>
    <t>GPK - SK č. 2</t>
  </si>
  <si>
    <t>výměna ŠL - SK č. 2</t>
  </si>
  <si>
    <t>535</t>
  </si>
  <si>
    <t>"výměna ŠL" 601*1,5</t>
  </si>
  <si>
    <t>"31,5/63"901,5</t>
  </si>
  <si>
    <t>"0/32"37,530</t>
  </si>
  <si>
    <t>5909032020</t>
  </si>
  <si>
    <t>Přesná úprava GPK koleje směrové a výškové uspořádání pražce betonové</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</si>
  <si>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t>
  </si>
  <si>
    <t>"v km 1,518-2,213"0,695*2</t>
  </si>
  <si>
    <t>7497371630</t>
  </si>
  <si>
    <t>Demontáže zařízení trakčního vedení svodu propojení nebo ukolejnění na elektrizovaných tratích nebo v kolejových obvodech</t>
  </si>
  <si>
    <t>1465222580</t>
  </si>
  <si>
    <t>Demontáže zařízení trakčního vedení svodu propojení nebo ukolejnění na elektrizovaných tratích nebo v kolejových obvodech - demontáž stávajícího zařízení se všemi pomocnými doplňujícími úpravami</t>
  </si>
  <si>
    <t>7497351560</t>
  </si>
  <si>
    <t>Montáž přímého ukolejnění na elektrizovaných tratích nebo v kolejových obvodech</t>
  </si>
  <si>
    <t>-304593165</t>
  </si>
  <si>
    <t>"SK č. 2"2*8</t>
  </si>
  <si>
    <t>40</t>
  </si>
  <si>
    <t>591206001R</t>
  </si>
  <si>
    <t>-1677095433</t>
  </si>
  <si>
    <t>Zaměření KZ</t>
  </si>
  <si>
    <t>41</t>
  </si>
  <si>
    <t>591206002R</t>
  </si>
  <si>
    <t>-501800907</t>
  </si>
  <si>
    <t>Projekt zajištění PPK</t>
  </si>
  <si>
    <t>1920848848</t>
  </si>
  <si>
    <t>"nové pryž.podložky"0,01</t>
  </si>
  <si>
    <t>"nové kolejnice"85,543</t>
  </si>
  <si>
    <t>" LIS" 1,124</t>
  </si>
  <si>
    <t>"B91" 370,221</t>
  </si>
  <si>
    <t>"přechodová kolejnice"0,658*2</t>
  </si>
  <si>
    <t>9902409100</t>
  </si>
  <si>
    <t>Doprava jednosměrná (např. nakupovaného materiálu) mechanizací o nosnosti přes 3,5 t objemnějšího kusového materiálu (prefabrikátů, stožárů, výhybek, rozvaděčů, vybouraných hmot atd.) příplatek za každý další 1 km</t>
  </si>
  <si>
    <t>2130181486</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</si>
  <si>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</si>
  <si>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přípl. B91</t>
  </si>
  <si>
    <t>65*370,221</t>
  </si>
  <si>
    <t>"výzisk ŠL na skl." 535*2,0</t>
  </si>
  <si>
    <t>"plastové podložky"0,01</t>
  </si>
  <si>
    <t>"pražce na SK 97"365,636+6,451</t>
  </si>
  <si>
    <t>"vyzískané kolenice S49+LIS+přechodová"70,381+1,124+0,658</t>
  </si>
  <si>
    <t>"nový mat (dř. pražce)"6,451</t>
  </si>
  <si>
    <t>"pražce na SK 97"372,087</t>
  </si>
  <si>
    <t>"užité kolejnice"72,163</t>
  </si>
  <si>
    <t>"výzisk kolejnic"72,163</t>
  </si>
  <si>
    <t>38</t>
  </si>
  <si>
    <t>39</t>
  </si>
  <si>
    <t>-103667264</t>
  </si>
  <si>
    <t>"pryž. podl." 0,01</t>
  </si>
  <si>
    <t>06 - Následné propracování</t>
  </si>
  <si>
    <t>5909030020</t>
  </si>
  <si>
    <t>Následná úprava GPK koleje směrové a výškové uspořádání pražce betonové</t>
  </si>
  <si>
    <t>667839785</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</si>
  <si>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t>
  </si>
  <si>
    <t>"SK č. 2" 0,695</t>
  </si>
  <si>
    <t>"SK č. 2B" 0,341</t>
  </si>
  <si>
    <t>"přípoj"0,02</t>
  </si>
  <si>
    <t>5909040010</t>
  </si>
  <si>
    <t>Následná úprava GPK výhybky směrové a výškové uspořádání pražce dřevěné nebo ocelové</t>
  </si>
  <si>
    <t>605934508</t>
  </si>
  <si>
    <t xml:space="preserve">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t>
  </si>
  <si>
    <t>"v.č.28"0,05361</t>
  </si>
  <si>
    <t>"v.č. 29"0,05361</t>
  </si>
  <si>
    <t>440299175</t>
  </si>
  <si>
    <t xml:space="preserve"> 12*33</t>
  </si>
  <si>
    <t>-367925734</t>
  </si>
  <si>
    <t>396*1,5</t>
  </si>
  <si>
    <t>-919122752</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</si>
  <si>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</si>
  <si>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2055857035</t>
  </si>
  <si>
    <t>"SK č. 2B"3*8</t>
  </si>
  <si>
    <t>"v km 1,478"1*8</t>
  </si>
  <si>
    <t>-1401092744</t>
  </si>
  <si>
    <t>1354699373</t>
  </si>
  <si>
    <t>1739734533</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</si>
  <si>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</si>
  <si>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ASP, pluh</t>
  </si>
  <si>
    <t>04 - Výhybky</t>
  </si>
  <si>
    <t>5906035030</t>
  </si>
  <si>
    <t>Souvislá výměna pražců současně s výměnou nebo čištěním KL pražce dřevěné výhybkové délky do 3 m</t>
  </si>
  <si>
    <t>20176702</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</si>
  <si>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t>
  </si>
  <si>
    <t>"v.č. 29" 32</t>
  </si>
  <si>
    <t>"v.č. 28" 32</t>
  </si>
  <si>
    <t>5906035040</t>
  </si>
  <si>
    <t>Souvislá výměna pražců současně s výměnou nebo čištěním KL pražce dřevěné výhybkové délky přes 3 do 4 m</t>
  </si>
  <si>
    <t>752945570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</si>
  <si>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t>
  </si>
  <si>
    <t>"v.č. 29" 22</t>
  </si>
  <si>
    <t>"v.č. 28" 22</t>
  </si>
  <si>
    <t>5906035050</t>
  </si>
  <si>
    <t>Souvislá výměna pražců současně s výměnou nebo čištěním KL pražce dřevěné výhybkové délky přes 4 do 5 m</t>
  </si>
  <si>
    <t>-1538304854</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</si>
  <si>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t>
  </si>
  <si>
    <t>"v.č. 29" 12</t>
  </si>
  <si>
    <t>"v.č. 28" 12</t>
  </si>
  <si>
    <t>5956119020</t>
  </si>
  <si>
    <t>Pražec dřevěný výhybkový dub skupina 3 2600x260x160</t>
  </si>
  <si>
    <t>1810961731</t>
  </si>
  <si>
    <t>15+15</t>
  </si>
  <si>
    <t>5956119025</t>
  </si>
  <si>
    <t>Pražec dřevěný výhybkový dub skupina 3 2700x260x160</t>
  </si>
  <si>
    <t>1829374251</t>
  </si>
  <si>
    <t>5956119030</t>
  </si>
  <si>
    <t>Pražec dřevěný výhybkový dub skupina 3 2800x260x160</t>
  </si>
  <si>
    <t>618591600</t>
  </si>
  <si>
    <t>4+4</t>
  </si>
  <si>
    <t>5956119035</t>
  </si>
  <si>
    <t>Pražec dřevěný výhybkový dub skupina 3 2900x260x160</t>
  </si>
  <si>
    <t>-1243000277</t>
  </si>
  <si>
    <t>5956119040</t>
  </si>
  <si>
    <t>Pražec dřevěný výhybkový dub skupina 3 3000x260x160</t>
  </si>
  <si>
    <t>1564803997</t>
  </si>
  <si>
    <t>3+3</t>
  </si>
  <si>
    <t>5956119045</t>
  </si>
  <si>
    <t>Pražec dřevěný výhybkový dub skupina 3 3100x260x160</t>
  </si>
  <si>
    <t>-527701175</t>
  </si>
  <si>
    <t>5956119050</t>
  </si>
  <si>
    <t>Pražec dřevěný výhybkový dub skupina 3 3200x260x160</t>
  </si>
  <si>
    <t>-1546552677</t>
  </si>
  <si>
    <t>2+2</t>
  </si>
  <si>
    <t>5956119055</t>
  </si>
  <si>
    <t>Pražec dřevěný výhybkový dub skupina 3 3300x260x160</t>
  </si>
  <si>
    <t>-2046042082</t>
  </si>
  <si>
    <t>5956119060</t>
  </si>
  <si>
    <t>Pražec dřevěný výhybkový dub skupina 3 3400x260x160</t>
  </si>
  <si>
    <t>1272870492</t>
  </si>
  <si>
    <t>5956119065</t>
  </si>
  <si>
    <t>Pražec dřevěný výhybkový dub skupina 3 3500x260x160</t>
  </si>
  <si>
    <t>2023668198</t>
  </si>
  <si>
    <t>5956119070</t>
  </si>
  <si>
    <t>Pražec dřevěný výhybkový dub skupina 3 3600x260x160</t>
  </si>
  <si>
    <t>1476331863</t>
  </si>
  <si>
    <t>5956119075</t>
  </si>
  <si>
    <t>Pražec dřevěný výhybkový dub skupina 3 3700x260x160</t>
  </si>
  <si>
    <t>-897204999</t>
  </si>
  <si>
    <t>5956119080</t>
  </si>
  <si>
    <t>Pražec dřevěný výhybkový dub skupina 3 3800x260x160</t>
  </si>
  <si>
    <t>981245868</t>
  </si>
  <si>
    <t>5956119085</t>
  </si>
  <si>
    <t>Pražec dřevěný výhybkový dub skupina 3 3900x260x160</t>
  </si>
  <si>
    <t>1163562143</t>
  </si>
  <si>
    <t>5956119090</t>
  </si>
  <si>
    <t>Pražec dřevěný výhybkový dub skupina 3 4000x260x160</t>
  </si>
  <si>
    <t>349410413</t>
  </si>
  <si>
    <t>5956119095</t>
  </si>
  <si>
    <t>Pražec dřevěný výhybkový dub skupina 3 4100x260x160</t>
  </si>
  <si>
    <t>-877694073</t>
  </si>
  <si>
    <t>5956119100</t>
  </si>
  <si>
    <t>Pražec dřevěný výhybkový dub skupina 3 4200x260x160</t>
  </si>
  <si>
    <t>-269527714</t>
  </si>
  <si>
    <t>5956119105</t>
  </si>
  <si>
    <t>Pražec dřevěný výhybkový dub skupina 3 4300x260x160</t>
  </si>
  <si>
    <t>-1280843827</t>
  </si>
  <si>
    <t>5956119110</t>
  </si>
  <si>
    <t>Pražec dřevěný výhybkový dub skupina 3 4400x260x160</t>
  </si>
  <si>
    <t>-867760224</t>
  </si>
  <si>
    <t>5956119115</t>
  </si>
  <si>
    <t>Pražec dřevěný výhybkový dub skupina 3 4500x260x160</t>
  </si>
  <si>
    <t>1370031162</t>
  </si>
  <si>
    <t>5956119120</t>
  </si>
  <si>
    <t>Pražec dřevěný výhybkový dub skupina 3 4600x260x160</t>
  </si>
  <si>
    <t>676601997</t>
  </si>
  <si>
    <t>1+1</t>
  </si>
  <si>
    <t>577257413</t>
  </si>
  <si>
    <t>"příčné pražce mezi v.č.28 a v.č.29"7</t>
  </si>
  <si>
    <t>1870090585</t>
  </si>
  <si>
    <t>(64+64+7)*2</t>
  </si>
  <si>
    <t>5958173000</t>
  </si>
  <si>
    <t>Polyetylenové pásy v kotoučích</t>
  </si>
  <si>
    <t>-1909609845</t>
  </si>
  <si>
    <t>-959532807</t>
  </si>
  <si>
    <t>Výměna LISŮ tvar R65.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</si>
  <si>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158041944</t>
  </si>
  <si>
    <t>"směr UL hl.n 6m - směr Teplice 2,2m"8,2</t>
  </si>
  <si>
    <t>-1457423866</t>
  </si>
  <si>
    <t>-1757677362</t>
  </si>
  <si>
    <t>5910035020</t>
  </si>
  <si>
    <t>Dosažení dovolené upínací teploty v BK prodloužením kolejnicového pásu v koleji tv. R65</t>
  </si>
  <si>
    <t>158262324</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</si>
  <si>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</si>
  <si>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978571115</t>
  </si>
  <si>
    <t>50+50</t>
  </si>
  <si>
    <t>5905035120</t>
  </si>
  <si>
    <t>Výměna KL malou těžící mechanizací včetně lavičky pod ložnou plochou pražce lože zapuštěné</t>
  </si>
  <si>
    <t>-97241345</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</si>
  <si>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t>
  </si>
  <si>
    <t>"v.č. 28"63</t>
  </si>
  <si>
    <t>"v.č. 29"63</t>
  </si>
  <si>
    <t>"přípoj mezi KV 28 a KV 23"16,2</t>
  </si>
  <si>
    <t>"přípoj mezi KV 29 a KV 32"16,2</t>
  </si>
  <si>
    <t>"mezi v.č. 28 a v.č. 29"16,2</t>
  </si>
  <si>
    <t>5909041010</t>
  </si>
  <si>
    <t>Úprava GPK výhybky směrové a výškové uspořádání pražce dřevěné nebo ocelové</t>
  </si>
  <si>
    <t>1445906137</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</si>
  <si>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t>
  </si>
  <si>
    <t>1. podbití</t>
  </si>
  <si>
    <t>"výh č. 28 a přípoj" 53,61+10</t>
  </si>
  <si>
    <t>"výh č. 29 a přípoj" 53,61+10</t>
  </si>
  <si>
    <t>"mezi v.č.28 a v.č.29"10</t>
  </si>
  <si>
    <t>5905105040</t>
  </si>
  <si>
    <t>Doplnění KL kamenivem souvisle strojně ve výhybce</t>
  </si>
  <si>
    <t>306131653</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</si>
  <si>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t>
  </si>
  <si>
    <t>"GPK"3*33</t>
  </si>
  <si>
    <t>-916231240</t>
  </si>
  <si>
    <t>(174,6+99)*1,5</t>
  </si>
  <si>
    <t>130097785</t>
  </si>
  <si>
    <t>-646003830</t>
  </si>
  <si>
    <t>"LIS"0,553*2</t>
  </si>
  <si>
    <t>-1567434775</t>
  </si>
  <si>
    <t>"nové pryžové a polytylenové podpožky"0,018+0,057</t>
  </si>
  <si>
    <t>9902401000</t>
  </si>
  <si>
    <t>Doprava jednosměrná (např. nakupovaného materiálu) mechanizací o nosnosti přes 3,5 t objemnějšího kusového materiálu (prefabrikátů, stožárů, výhybek, rozvaděčů, vybouraných hmot atd.) do 250 km</t>
  </si>
  <si>
    <t>1124395856</t>
  </si>
  <si>
    <t>Doprava jednosměrná (např. nakupovaného materiálu) mechanizací o nosnosti přes 3,5 t objemnějšího kusového materiálu (prefabrikátů, stožárů, výhybek, rozvaděčů, vybouraných hmot atd.) do 250 km Poznámka: 1. Ceny jsou určeny pro dopravu silničními i kolejo</t>
  </si>
  <si>
    <t>nový mat. (dř. pražce)</t>
  </si>
  <si>
    <t>17,128</t>
  </si>
  <si>
    <t>42</t>
  </si>
  <si>
    <t>1189548047</t>
  </si>
  <si>
    <t>"výzisk ŠL na skl."(174,6)*2</t>
  </si>
  <si>
    <t>"plast.podložky na skládku"0,075</t>
  </si>
  <si>
    <t>43</t>
  </si>
  <si>
    <t>-1007479389</t>
  </si>
  <si>
    <t>"výzisk pražců na TO"17,128</t>
  </si>
  <si>
    <t xml:space="preserve">"nové dř. příčné pražce na stavbu"1,981 </t>
  </si>
  <si>
    <t>44</t>
  </si>
  <si>
    <t>-1265952812</t>
  </si>
  <si>
    <t>"plast.podložky"0,075</t>
  </si>
  <si>
    <t>45</t>
  </si>
  <si>
    <t>1261610791</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</si>
  <si>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</si>
  <si>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46</t>
  </si>
  <si>
    <t>-1067901677</t>
  </si>
  <si>
    <t>47</t>
  </si>
  <si>
    <t>-565805734</t>
  </si>
  <si>
    <t>"výzisk pražců"17,128</t>
  </si>
  <si>
    <t>07 - Materiál dodávaný objednatelem NEOCEŇOVAT</t>
  </si>
  <si>
    <t>5956213040</t>
  </si>
  <si>
    <t xml:space="preserve">Pražec betonový příčný vystrojený  užitý SB6</t>
  </si>
  <si>
    <t>233440258</t>
  </si>
  <si>
    <t>"sk 2B"576-10-10</t>
  </si>
  <si>
    <t>5956101000</t>
  </si>
  <si>
    <t>Pražec dřevěný příčný nevystrojený dub 2600x260x160 mm</t>
  </si>
  <si>
    <t>1081411762</t>
  </si>
  <si>
    <t>"SK č. 2 a most" 23</t>
  </si>
  <si>
    <t>"SK č. 2B"10</t>
  </si>
  <si>
    <t>"mezi v.č 28 a v.č. 29"7</t>
  </si>
  <si>
    <t>08 - VRN</t>
  </si>
  <si>
    <t>VRN - Vedlejší rozpočtové náklady</t>
  </si>
  <si>
    <t>Vedlejší rozpočtové náklady</t>
  </si>
  <si>
    <t>021201001</t>
  </si>
  <si>
    <t>Průzkumné práce pro opravy Průzkum výskytu škodlivin kontaminace kameniva ropnými látkami</t>
  </si>
  <si>
    <t>kpl</t>
  </si>
  <si>
    <t>196563660</t>
  </si>
  <si>
    <t>022101011</t>
  </si>
  <si>
    <t>Geodetické práce Geodetické práce v průběhu opravy</t>
  </si>
  <si>
    <t>-710930560</t>
  </si>
  <si>
    <t>023131001</t>
  </si>
  <si>
    <t>Projektové práce Dokumentace skutečného provedení železničního svršku a spodku</t>
  </si>
  <si>
    <t>1418595799</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</si>
  <si>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</si>
  <si>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</si>
  <si>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</si>
  <si>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-1100770392</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</si>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</sst>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11">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A7DC68"/>
      </patternFill>
    </fill>
    <fill>
      <patternFill patternType="solid">
        <fgColor rgb="FFF1DEB1"/>
      </patternFill>
    </fill>
    <fill>
      <patternFill patternType="solid">
        <fgColor rgb="FF83F0F7"/>
      </patternFill>
    </fill>
    <fill>
      <patternFill patternType="solid">
        <fgColor rgb="FFC6A5F6"/>
      </patternFill>
    </fill>
    <fill>
      <patternFill patternType="solid">
        <fgColor rgb="FFFF9086"/>
      </patternFill>
    </fill>
    <fill>
      <patternFill patternType="solid">
        <fgColor rgb="FFFFD274"/>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horizontal="right" vertical="center"/>
    </xf>
    <xf numFmtId="4" fontId="16" fillId="0" borderId="0" xfId="0" applyNumberFormat="1" applyFont="1" applyBorder="1" applyAlignment="1" applyProtection="1">
      <alignment horizontal="righ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4" fontId="1" fillId="0" borderId="0" xfId="0" applyNumberFormat="1" applyFont="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4" fontId="32" fillId="0" borderId="13" xfId="0" applyNumberFormat="1" applyFont="1" applyBorder="1" applyAlignment="1" applyProtection="1"/>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0" fontId="22" fillId="5" borderId="23" xfId="0" applyFont="1" applyFill="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0" fontId="36" fillId="5" borderId="23" xfId="0" applyFont="1" applyFill="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0" fontId="37" fillId="0" borderId="23" xfId="0" applyFont="1" applyBorder="1" applyAlignment="1" applyProtection="1">
      <alignment vertical="center"/>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2" fillId="6" borderId="23" xfId="0" applyFont="1" applyFill="1" applyBorder="1" applyAlignment="1" applyProtection="1">
      <alignment horizontal="center" vertical="center"/>
    </xf>
    <xf numFmtId="0" fontId="22" fillId="7" borderId="23" xfId="0" applyFont="1" applyFill="1" applyBorder="1" applyAlignment="1" applyProtection="1">
      <alignment horizontal="center" vertical="center"/>
    </xf>
    <xf numFmtId="0" fontId="22" fillId="8" borderId="23" xfId="0" applyFont="1" applyFill="1" applyBorder="1" applyAlignment="1" applyProtection="1">
      <alignment horizontal="center" vertical="center"/>
    </xf>
    <xf numFmtId="0" fontId="22" fillId="9" borderId="23" xfId="0" applyFont="1" applyFill="1" applyBorder="1" applyAlignment="1" applyProtection="1">
      <alignment horizontal="center"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36" fillId="7" borderId="23" xfId="0" applyFont="1" applyFill="1" applyBorder="1" applyAlignment="1" applyProtection="1">
      <alignment horizontal="center" vertical="center"/>
    </xf>
    <xf numFmtId="0" fontId="22" fillId="10" borderId="23" xfId="0" applyFont="1" applyFill="1" applyBorder="1" applyAlignment="1" applyProtection="1">
      <alignment horizontal="center" vertical="center"/>
    </xf>
    <xf numFmtId="0" fontId="36" fillId="10" borderId="23" xfId="0" applyFont="1" applyFill="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5</v>
      </c>
      <c r="BV1" s="17" t="s">
        <v>6</v>
      </c>
    </row>
    <row r="2" s="1" customFormat="1" ht="36.96" customHeight="1">
      <c r="AR2" s="1"/>
      <c r="AS2" s="1"/>
      <c r="AT2" s="1"/>
      <c r="AU2" s="1"/>
      <c r="AV2" s="1"/>
      <c r="AW2" s="1"/>
      <c r="AX2" s="1"/>
      <c r="AY2" s="1"/>
      <c r="AZ2" s="1"/>
      <c r="BA2" s="1"/>
      <c r="BB2" s="1"/>
      <c r="BC2" s="1"/>
      <c r="BD2" s="1"/>
      <c r="BE2" s="1"/>
      <c r="BF2" s="1"/>
      <c r="BG2" s="1"/>
      <c r="BS2" s="18" t="s">
        <v>7</v>
      </c>
      <c r="BT2" s="18" t="s">
        <v>8</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1" customFormat="1" ht="24.96" customHeight="1">
      <c r="B4" s="22"/>
      <c r="C4" s="23"/>
      <c r="D4" s="24" t="s">
        <v>10</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11</v>
      </c>
      <c r="BG4" s="26" t="s">
        <v>12</v>
      </c>
      <c r="BS4" s="18" t="s">
        <v>13</v>
      </c>
    </row>
    <row r="5" s="1" customFormat="1" ht="12" customHeight="1">
      <c r="B5" s="22"/>
      <c r="C5" s="23"/>
      <c r="D5" s="27" t="s">
        <v>14</v>
      </c>
      <c r="E5" s="23"/>
      <c r="F5" s="23"/>
      <c r="G5" s="23"/>
      <c r="H5" s="23"/>
      <c r="I5" s="23"/>
      <c r="J5" s="23"/>
      <c r="K5" s="28" t="s">
        <v>15</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G5" s="29" t="s">
        <v>16</v>
      </c>
      <c r="BS5" s="18" t="s">
        <v>7</v>
      </c>
    </row>
    <row r="6" s="1" customFormat="1" ht="36.96" customHeight="1">
      <c r="B6" s="22"/>
      <c r="C6" s="23"/>
      <c r="D6" s="30" t="s">
        <v>17</v>
      </c>
      <c r="E6" s="23"/>
      <c r="F6" s="23"/>
      <c r="G6" s="23"/>
      <c r="H6" s="23"/>
      <c r="I6" s="23"/>
      <c r="J6" s="23"/>
      <c r="K6" s="31" t="s">
        <v>18</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G6" s="32"/>
      <c r="BS6" s="18" t="s">
        <v>7</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20</v>
      </c>
      <c r="AO7" s="23"/>
      <c r="AP7" s="23"/>
      <c r="AQ7" s="23"/>
      <c r="AR7" s="21"/>
      <c r="BG7" s="32"/>
      <c r="BS7" s="18" t="s">
        <v>7</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G8" s="32"/>
      <c r="BS8" s="18" t="s">
        <v>7</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G9" s="32"/>
      <c r="BS9" s="18" t="s">
        <v>7</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20</v>
      </c>
      <c r="AO10" s="23"/>
      <c r="AP10" s="23"/>
      <c r="AQ10" s="23"/>
      <c r="AR10" s="21"/>
      <c r="BG10" s="32"/>
      <c r="BS10" s="18" t="s">
        <v>7</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20</v>
      </c>
      <c r="AO11" s="23"/>
      <c r="AP11" s="23"/>
      <c r="AQ11" s="23"/>
      <c r="AR11" s="21"/>
      <c r="BG11" s="32"/>
      <c r="BS11" s="18" t="s">
        <v>7</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G12" s="32"/>
      <c r="BS12" s="18" t="s">
        <v>7</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31</v>
      </c>
      <c r="AO13" s="23"/>
      <c r="AP13" s="23"/>
      <c r="AQ13" s="23"/>
      <c r="AR13" s="21"/>
      <c r="BG13" s="32"/>
      <c r="BS13" s="18" t="s">
        <v>7</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G14" s="32"/>
      <c r="BS14" s="18" t="s">
        <v>7</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G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20</v>
      </c>
      <c r="AO16" s="23"/>
      <c r="AP16" s="23"/>
      <c r="AQ16" s="23"/>
      <c r="AR16" s="21"/>
      <c r="BG16" s="32"/>
      <c r="BS16" s="18" t="s">
        <v>4</v>
      </c>
    </row>
    <row r="17" s="1" customFormat="1" ht="18.48" customHeight="1">
      <c r="B17" s="22"/>
      <c r="C17" s="23"/>
      <c r="D17" s="23"/>
      <c r="E17" s="28" t="s">
        <v>23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20</v>
      </c>
      <c r="AO17" s="23"/>
      <c r="AP17" s="23"/>
      <c r="AQ17" s="23"/>
      <c r="AR17" s="21"/>
      <c r="BG17" s="32"/>
      <c r="BS17" s="18" t="s">
        <v>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G18" s="32"/>
      <c r="BS18" s="18" t="s">
        <v>7</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20</v>
      </c>
      <c r="AO19" s="23"/>
      <c r="AP19" s="23"/>
      <c r="AQ19" s="23"/>
      <c r="AR19" s="21"/>
      <c r="BG19" s="32"/>
      <c r="BS19" s="18" t="s">
        <v>7</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20</v>
      </c>
      <c r="AO20" s="23"/>
      <c r="AP20" s="23"/>
      <c r="AQ20" s="23"/>
      <c r="AR20" s="21"/>
      <c r="BG20" s="32"/>
      <c r="BS20" s="18" t="s">
        <v>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G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G22" s="32"/>
    </row>
    <row r="23" s="1" customFormat="1" ht="47.25"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G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G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G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G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G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G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ROUND(BB54, 2)</f>
        <v>0</v>
      </c>
      <c r="X29" s="48"/>
      <c r="Y29" s="48"/>
      <c r="Z29" s="48"/>
      <c r="AA29" s="48"/>
      <c r="AB29" s="48"/>
      <c r="AC29" s="48"/>
      <c r="AD29" s="48"/>
      <c r="AE29" s="48"/>
      <c r="AF29" s="48"/>
      <c r="AG29" s="48"/>
      <c r="AH29" s="48"/>
      <c r="AI29" s="48"/>
      <c r="AJ29" s="48"/>
      <c r="AK29" s="50">
        <f>ROUND(AX54, 2)</f>
        <v>0</v>
      </c>
      <c r="AL29" s="48"/>
      <c r="AM29" s="48"/>
      <c r="AN29" s="48"/>
      <c r="AO29" s="48"/>
      <c r="AP29" s="48"/>
      <c r="AQ29" s="48"/>
      <c r="AR29" s="51"/>
      <c r="BG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ROUND(BC54, 2)</f>
        <v>0</v>
      </c>
      <c r="X30" s="48"/>
      <c r="Y30" s="48"/>
      <c r="Z30" s="48"/>
      <c r="AA30" s="48"/>
      <c r="AB30" s="48"/>
      <c r="AC30" s="48"/>
      <c r="AD30" s="48"/>
      <c r="AE30" s="48"/>
      <c r="AF30" s="48"/>
      <c r="AG30" s="48"/>
      <c r="AH30" s="48"/>
      <c r="AI30" s="48"/>
      <c r="AJ30" s="48"/>
      <c r="AK30" s="50">
        <f>ROUND(AY54, 2)</f>
        <v>0</v>
      </c>
      <c r="AL30" s="48"/>
      <c r="AM30" s="48"/>
      <c r="AN30" s="48"/>
      <c r="AO30" s="48"/>
      <c r="AP30" s="48"/>
      <c r="AQ30" s="48"/>
      <c r="AR30" s="51"/>
      <c r="BG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ROUND(BD54, 2)</f>
        <v>0</v>
      </c>
      <c r="X31" s="48"/>
      <c r="Y31" s="48"/>
      <c r="Z31" s="48"/>
      <c r="AA31" s="48"/>
      <c r="AB31" s="48"/>
      <c r="AC31" s="48"/>
      <c r="AD31" s="48"/>
      <c r="AE31" s="48"/>
      <c r="AF31" s="48"/>
      <c r="AG31" s="48"/>
      <c r="AH31" s="48"/>
      <c r="AI31" s="48"/>
      <c r="AJ31" s="48"/>
      <c r="AK31" s="50">
        <v>0</v>
      </c>
      <c r="AL31" s="48"/>
      <c r="AM31" s="48"/>
      <c r="AN31" s="48"/>
      <c r="AO31" s="48"/>
      <c r="AP31" s="48"/>
      <c r="AQ31" s="48"/>
      <c r="AR31" s="51"/>
      <c r="BG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ROUND(BE54, 2)</f>
        <v>0</v>
      </c>
      <c r="X32" s="48"/>
      <c r="Y32" s="48"/>
      <c r="Z32" s="48"/>
      <c r="AA32" s="48"/>
      <c r="AB32" s="48"/>
      <c r="AC32" s="48"/>
      <c r="AD32" s="48"/>
      <c r="AE32" s="48"/>
      <c r="AF32" s="48"/>
      <c r="AG32" s="48"/>
      <c r="AH32" s="48"/>
      <c r="AI32" s="48"/>
      <c r="AJ32" s="48"/>
      <c r="AK32" s="50">
        <v>0</v>
      </c>
      <c r="AL32" s="48"/>
      <c r="AM32" s="48"/>
      <c r="AN32" s="48"/>
      <c r="AO32" s="48"/>
      <c r="AP32" s="48"/>
      <c r="AQ32" s="48"/>
      <c r="AR32" s="51"/>
      <c r="BG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ROUND(BF54, 2)</f>
        <v>0</v>
      </c>
      <c r="X33" s="48"/>
      <c r="Y33" s="48"/>
      <c r="Z33" s="48"/>
      <c r="AA33" s="48"/>
      <c r="AB33" s="48"/>
      <c r="AC33" s="48"/>
      <c r="AD33" s="48"/>
      <c r="AE33" s="48"/>
      <c r="AF33" s="48"/>
      <c r="AG33" s="48"/>
      <c r="AH33" s="48"/>
      <c r="AI33" s="48"/>
      <c r="AJ33" s="48"/>
      <c r="AK33" s="50">
        <v>0</v>
      </c>
      <c r="AL33" s="48"/>
      <c r="AM33" s="48"/>
      <c r="AN33" s="48"/>
      <c r="AO33" s="48"/>
      <c r="AP33" s="48"/>
      <c r="AQ33" s="48"/>
      <c r="AR33" s="51"/>
      <c r="BG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G34" s="39"/>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G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G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G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G41" s="39"/>
    </row>
    <row r="42" s="2" customFormat="1" ht="24.96" customHeight="1">
      <c r="A42" s="39"/>
      <c r="B42" s="40"/>
      <c r="C42" s="24" t="s">
        <v>50</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G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G43" s="39"/>
    </row>
    <row r="44" s="4" customFormat="1" ht="12" customHeight="1">
      <c r="A44" s="4"/>
      <c r="B44" s="64"/>
      <c r="C44" s="33" t="s">
        <v>14</v>
      </c>
      <c r="D44" s="65"/>
      <c r="E44" s="65"/>
      <c r="F44" s="65"/>
      <c r="G44" s="65"/>
      <c r="H44" s="65"/>
      <c r="I44" s="65"/>
      <c r="J44" s="65"/>
      <c r="K44" s="65"/>
      <c r="L44" s="65" t="str">
        <f>K5</f>
        <v>650190188</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G44" s="4"/>
    </row>
    <row r="45" s="5" customFormat="1" ht="36.96" customHeight="1">
      <c r="A45" s="5"/>
      <c r="B45" s="67"/>
      <c r="C45" s="68" t="s">
        <v>17</v>
      </c>
      <c r="D45" s="69"/>
      <c r="E45" s="69"/>
      <c r="F45" s="69"/>
      <c r="G45" s="69"/>
      <c r="H45" s="69"/>
      <c r="I45" s="69"/>
      <c r="J45" s="69"/>
      <c r="K45" s="69"/>
      <c r="L45" s="70" t="str">
        <f>K6</f>
        <v>Oprava staniční koleje v žst. Ústí n.L západ 2, 2b.SK</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G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G46" s="39"/>
    </row>
    <row r="47" s="2" customFormat="1" ht="12" customHeight="1">
      <c r="A47" s="39"/>
      <c r="B47" s="40"/>
      <c r="C47" s="33" t="s">
        <v>22</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73" t="str">
        <f>IF(AN8= "","",AN8)</f>
        <v>26. 10. 2022</v>
      </c>
      <c r="AN47" s="73"/>
      <c r="AO47" s="41"/>
      <c r="AP47" s="41"/>
      <c r="AQ47" s="41"/>
      <c r="AR47" s="45"/>
      <c r="BG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G48" s="39"/>
    </row>
    <row r="49" s="2" customFormat="1" ht="15.15" customHeight="1">
      <c r="A49" s="39"/>
      <c r="B49" s="40"/>
      <c r="C49" s="33" t="s">
        <v>26</v>
      </c>
      <c r="D49" s="41"/>
      <c r="E49" s="41"/>
      <c r="F49" s="41"/>
      <c r="G49" s="41"/>
      <c r="H49" s="41"/>
      <c r="I49" s="41"/>
      <c r="J49" s="41"/>
      <c r="K49" s="41"/>
      <c r="L49" s="65" t="str">
        <f>IF(E11= "","",E11)</f>
        <v>OŘ Ústí nad Labem</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 xml:space="preserve"> </v>
      </c>
      <c r="AN49" s="65"/>
      <c r="AO49" s="65"/>
      <c r="AP49" s="65"/>
      <c r="AQ49" s="41"/>
      <c r="AR49" s="45"/>
      <c r="AS49" s="75" t="s">
        <v>51</v>
      </c>
      <c r="AT49" s="76"/>
      <c r="AU49" s="77"/>
      <c r="AV49" s="77"/>
      <c r="AW49" s="77"/>
      <c r="AX49" s="77"/>
      <c r="AY49" s="77"/>
      <c r="AZ49" s="77"/>
      <c r="BA49" s="77"/>
      <c r="BB49" s="77"/>
      <c r="BC49" s="77"/>
      <c r="BD49" s="77"/>
      <c r="BE49" s="77"/>
      <c r="BF49" s="78"/>
      <c r="BG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33</v>
      </c>
      <c r="AJ50" s="41"/>
      <c r="AK50" s="41"/>
      <c r="AL50" s="41"/>
      <c r="AM50" s="74" t="str">
        <f>IF(E20="","",E20)</f>
        <v>Tomáš Šrédl</v>
      </c>
      <c r="AN50" s="65"/>
      <c r="AO50" s="65"/>
      <c r="AP50" s="65"/>
      <c r="AQ50" s="41"/>
      <c r="AR50" s="45"/>
      <c r="AS50" s="79"/>
      <c r="AT50" s="80"/>
      <c r="AU50" s="81"/>
      <c r="AV50" s="81"/>
      <c r="AW50" s="81"/>
      <c r="AX50" s="81"/>
      <c r="AY50" s="81"/>
      <c r="AZ50" s="81"/>
      <c r="BA50" s="81"/>
      <c r="BB50" s="81"/>
      <c r="BC50" s="81"/>
      <c r="BD50" s="81"/>
      <c r="BE50" s="81"/>
      <c r="BF50" s="82"/>
      <c r="BG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5"/>
      <c r="BE51" s="85"/>
      <c r="BF51" s="86"/>
      <c r="BG51" s="39"/>
    </row>
    <row r="52" s="2" customFormat="1" ht="29.28" customHeight="1">
      <c r="A52" s="39"/>
      <c r="B52" s="40"/>
      <c r="C52" s="87" t="s">
        <v>52</v>
      </c>
      <c r="D52" s="88"/>
      <c r="E52" s="88"/>
      <c r="F52" s="88"/>
      <c r="G52" s="88"/>
      <c r="H52" s="89"/>
      <c r="I52" s="90" t="s">
        <v>53</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54</v>
      </c>
      <c r="AH52" s="88"/>
      <c r="AI52" s="88"/>
      <c r="AJ52" s="88"/>
      <c r="AK52" s="88"/>
      <c r="AL52" s="88"/>
      <c r="AM52" s="88"/>
      <c r="AN52" s="90" t="s">
        <v>55</v>
      </c>
      <c r="AO52" s="88"/>
      <c r="AP52" s="88"/>
      <c r="AQ52" s="92" t="s">
        <v>56</v>
      </c>
      <c r="AR52" s="45"/>
      <c r="AS52" s="93" t="s">
        <v>57</v>
      </c>
      <c r="AT52" s="94" t="s">
        <v>58</v>
      </c>
      <c r="AU52" s="94" t="s">
        <v>59</v>
      </c>
      <c r="AV52" s="94" t="s">
        <v>60</v>
      </c>
      <c r="AW52" s="94" t="s">
        <v>61</v>
      </c>
      <c r="AX52" s="94" t="s">
        <v>62</v>
      </c>
      <c r="AY52" s="94" t="s">
        <v>63</v>
      </c>
      <c r="AZ52" s="94" t="s">
        <v>64</v>
      </c>
      <c r="BA52" s="94" t="s">
        <v>65</v>
      </c>
      <c r="BB52" s="94" t="s">
        <v>66</v>
      </c>
      <c r="BC52" s="94" t="s">
        <v>67</v>
      </c>
      <c r="BD52" s="94" t="s">
        <v>68</v>
      </c>
      <c r="BE52" s="94" t="s">
        <v>69</v>
      </c>
      <c r="BF52" s="95" t="s">
        <v>70</v>
      </c>
      <c r="BG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7"/>
      <c r="BE53" s="97"/>
      <c r="BF53" s="98"/>
      <c r="BG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SUM(AG54,AV54)</f>
        <v>0</v>
      </c>
      <c r="AO54" s="103"/>
      <c r="AP54" s="103"/>
      <c r="AQ54" s="104" t="s">
        <v>20</v>
      </c>
      <c r="AR54" s="105"/>
      <c r="AS54" s="106">
        <f>ROUND(SUM(AS55:AS60),2)</f>
        <v>0</v>
      </c>
      <c r="AT54" s="107">
        <f>ROUND(SUM(AT55:AT60),2)</f>
        <v>0</v>
      </c>
      <c r="AU54" s="108">
        <f>ROUND(SUM(AU55:AU60),2)</f>
        <v>0</v>
      </c>
      <c r="AV54" s="108">
        <f>ROUND(SUM(AX54:AY54),2)</f>
        <v>0</v>
      </c>
      <c r="AW54" s="109">
        <f>ROUND(SUM(AW55:AW60),5)</f>
        <v>0</v>
      </c>
      <c r="AX54" s="108">
        <f>ROUND(BB54*L29,2)</f>
        <v>0</v>
      </c>
      <c r="AY54" s="108">
        <f>ROUND(BC54*L30,2)</f>
        <v>0</v>
      </c>
      <c r="AZ54" s="108">
        <f>ROUND(BD54*L29,2)</f>
        <v>0</v>
      </c>
      <c r="BA54" s="108">
        <f>ROUND(BE54*L30,2)</f>
        <v>0</v>
      </c>
      <c r="BB54" s="108">
        <f>ROUND(SUM(BB55:BB60),2)</f>
        <v>0</v>
      </c>
      <c r="BC54" s="108">
        <f>ROUND(SUM(BC55:BC60),2)</f>
        <v>0</v>
      </c>
      <c r="BD54" s="108">
        <f>ROUND(SUM(BD55:BD60),2)</f>
        <v>0</v>
      </c>
      <c r="BE54" s="108">
        <f>ROUND(SUM(BE55:BE60),2)</f>
        <v>0</v>
      </c>
      <c r="BF54" s="110">
        <f>ROUND(SUM(BF55:BF60),2)</f>
        <v>0</v>
      </c>
      <c r="BG54" s="6"/>
      <c r="BS54" s="111" t="s">
        <v>72</v>
      </c>
      <c r="BT54" s="111" t="s">
        <v>73</v>
      </c>
      <c r="BU54" s="112" t="s">
        <v>74</v>
      </c>
      <c r="BV54" s="111" t="s">
        <v>75</v>
      </c>
      <c r="BW54" s="111" t="s">
        <v>6</v>
      </c>
      <c r="BX54" s="111" t="s">
        <v>76</v>
      </c>
      <c r="CL54" s="111" t="s">
        <v>20</v>
      </c>
    </row>
    <row r="55" s="7" customFormat="1" ht="16.5" customHeight="1">
      <c r="A55" s="113" t="s">
        <v>77</v>
      </c>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Oprava SK č. 2B'!K32</f>
        <v>0</v>
      </c>
      <c r="AH55" s="117"/>
      <c r="AI55" s="117"/>
      <c r="AJ55" s="117"/>
      <c r="AK55" s="117"/>
      <c r="AL55" s="117"/>
      <c r="AM55" s="117"/>
      <c r="AN55" s="118">
        <f>SUM(AG55,AV55)</f>
        <v>0</v>
      </c>
      <c r="AO55" s="117"/>
      <c r="AP55" s="117"/>
      <c r="AQ55" s="119" t="s">
        <v>80</v>
      </c>
      <c r="AR55" s="120"/>
      <c r="AS55" s="121">
        <f>'01 - Oprava SK č. 2B'!K30</f>
        <v>0</v>
      </c>
      <c r="AT55" s="122">
        <f>'01 - Oprava SK č. 2B'!K31</f>
        <v>0</v>
      </c>
      <c r="AU55" s="122">
        <v>0</v>
      </c>
      <c r="AV55" s="122">
        <f>ROUND(SUM(AX55:AY55),2)</f>
        <v>0</v>
      </c>
      <c r="AW55" s="123">
        <f>'01 - Oprava SK č. 2B'!T83</f>
        <v>0</v>
      </c>
      <c r="AX55" s="122">
        <f>'01 - Oprava SK č. 2B'!K35</f>
        <v>0</v>
      </c>
      <c r="AY55" s="122">
        <f>'01 - Oprava SK č. 2B'!K36</f>
        <v>0</v>
      </c>
      <c r="AZ55" s="122">
        <f>'01 - Oprava SK č. 2B'!K37</f>
        <v>0</v>
      </c>
      <c r="BA55" s="122">
        <f>'01 - Oprava SK č. 2B'!K38</f>
        <v>0</v>
      </c>
      <c r="BB55" s="122">
        <f>'01 - Oprava SK č. 2B'!F35</f>
        <v>0</v>
      </c>
      <c r="BC55" s="122">
        <f>'01 - Oprava SK č. 2B'!F36</f>
        <v>0</v>
      </c>
      <c r="BD55" s="122">
        <f>'01 - Oprava SK č. 2B'!F37</f>
        <v>0</v>
      </c>
      <c r="BE55" s="122">
        <f>'01 - Oprava SK č. 2B'!F38</f>
        <v>0</v>
      </c>
      <c r="BF55" s="124">
        <f>'01 - Oprava SK č. 2B'!F39</f>
        <v>0</v>
      </c>
      <c r="BG55" s="7"/>
      <c r="BT55" s="125" t="s">
        <v>81</v>
      </c>
      <c r="BV55" s="125" t="s">
        <v>75</v>
      </c>
      <c r="BW55" s="125" t="s">
        <v>82</v>
      </c>
      <c r="BX55" s="125" t="s">
        <v>6</v>
      </c>
      <c r="CL55" s="125" t="s">
        <v>20</v>
      </c>
      <c r="CM55" s="125" t="s">
        <v>83</v>
      </c>
    </row>
    <row r="56" s="7" customFormat="1" ht="16.5" customHeight="1">
      <c r="A56" s="113" t="s">
        <v>77</v>
      </c>
      <c r="B56" s="114"/>
      <c r="C56" s="115"/>
      <c r="D56" s="116" t="s">
        <v>84</v>
      </c>
      <c r="E56" s="116"/>
      <c r="F56" s="116"/>
      <c r="G56" s="116"/>
      <c r="H56" s="116"/>
      <c r="I56" s="117"/>
      <c r="J56" s="116" t="s">
        <v>85</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 Oprava SK č. 2'!K32</f>
        <v>0</v>
      </c>
      <c r="AH56" s="117"/>
      <c r="AI56" s="117"/>
      <c r="AJ56" s="117"/>
      <c r="AK56" s="117"/>
      <c r="AL56" s="117"/>
      <c r="AM56" s="117"/>
      <c r="AN56" s="118">
        <f>SUM(AG56,AV56)</f>
        <v>0</v>
      </c>
      <c r="AO56" s="117"/>
      <c r="AP56" s="117"/>
      <c r="AQ56" s="119" t="s">
        <v>80</v>
      </c>
      <c r="AR56" s="120"/>
      <c r="AS56" s="121">
        <f>'02 - Oprava SK č. 2'!K30</f>
        <v>0</v>
      </c>
      <c r="AT56" s="122">
        <f>'02 - Oprava SK č. 2'!K31</f>
        <v>0</v>
      </c>
      <c r="AU56" s="122">
        <v>0</v>
      </c>
      <c r="AV56" s="122">
        <f>ROUND(SUM(AX56:AY56),2)</f>
        <v>0</v>
      </c>
      <c r="AW56" s="123">
        <f>'02 - Oprava SK č. 2'!T83</f>
        <v>0</v>
      </c>
      <c r="AX56" s="122">
        <f>'02 - Oprava SK č. 2'!K35</f>
        <v>0</v>
      </c>
      <c r="AY56" s="122">
        <f>'02 - Oprava SK č. 2'!K36</f>
        <v>0</v>
      </c>
      <c r="AZ56" s="122">
        <f>'02 - Oprava SK č. 2'!K37</f>
        <v>0</v>
      </c>
      <c r="BA56" s="122">
        <f>'02 - Oprava SK č. 2'!K38</f>
        <v>0</v>
      </c>
      <c r="BB56" s="122">
        <f>'02 - Oprava SK č. 2'!F35</f>
        <v>0</v>
      </c>
      <c r="BC56" s="122">
        <f>'02 - Oprava SK č. 2'!F36</f>
        <v>0</v>
      </c>
      <c r="BD56" s="122">
        <f>'02 - Oprava SK č. 2'!F37</f>
        <v>0</v>
      </c>
      <c r="BE56" s="122">
        <f>'02 - Oprava SK č. 2'!F38</f>
        <v>0</v>
      </c>
      <c r="BF56" s="124">
        <f>'02 - Oprava SK č. 2'!F39</f>
        <v>0</v>
      </c>
      <c r="BG56" s="7"/>
      <c r="BT56" s="125" t="s">
        <v>81</v>
      </c>
      <c r="BV56" s="125" t="s">
        <v>75</v>
      </c>
      <c r="BW56" s="125" t="s">
        <v>86</v>
      </c>
      <c r="BX56" s="125" t="s">
        <v>6</v>
      </c>
      <c r="CL56" s="125" t="s">
        <v>20</v>
      </c>
      <c r="CM56" s="125" t="s">
        <v>83</v>
      </c>
    </row>
    <row r="57" s="7" customFormat="1" ht="16.5" customHeight="1">
      <c r="A57" s="113" t="s">
        <v>77</v>
      </c>
      <c r="B57" s="114"/>
      <c r="C57" s="115"/>
      <c r="D57" s="116" t="s">
        <v>87</v>
      </c>
      <c r="E57" s="116"/>
      <c r="F57" s="116"/>
      <c r="G57" s="116"/>
      <c r="H57" s="116"/>
      <c r="I57" s="117"/>
      <c r="J57" s="116" t="s">
        <v>88</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'06 - Následné propracování'!K32</f>
        <v>0</v>
      </c>
      <c r="AH57" s="117"/>
      <c r="AI57" s="117"/>
      <c r="AJ57" s="117"/>
      <c r="AK57" s="117"/>
      <c r="AL57" s="117"/>
      <c r="AM57" s="117"/>
      <c r="AN57" s="118">
        <f>SUM(AG57,AV57)</f>
        <v>0</v>
      </c>
      <c r="AO57" s="117"/>
      <c r="AP57" s="117"/>
      <c r="AQ57" s="119" t="s">
        <v>80</v>
      </c>
      <c r="AR57" s="120"/>
      <c r="AS57" s="121">
        <f>'06 - Následné propracování'!K30</f>
        <v>0</v>
      </c>
      <c r="AT57" s="122">
        <f>'06 - Následné propracování'!K31</f>
        <v>0</v>
      </c>
      <c r="AU57" s="122">
        <v>0</v>
      </c>
      <c r="AV57" s="122">
        <f>ROUND(SUM(AX57:AY57),2)</f>
        <v>0</v>
      </c>
      <c r="AW57" s="123">
        <f>'06 - Následné propracování'!T81</f>
        <v>0</v>
      </c>
      <c r="AX57" s="122">
        <f>'06 - Následné propracování'!K35</f>
        <v>0</v>
      </c>
      <c r="AY57" s="122">
        <f>'06 - Následné propracování'!K36</f>
        <v>0</v>
      </c>
      <c r="AZ57" s="122">
        <f>'06 - Následné propracování'!K37</f>
        <v>0</v>
      </c>
      <c r="BA57" s="122">
        <f>'06 - Následné propracování'!K38</f>
        <v>0</v>
      </c>
      <c r="BB57" s="122">
        <f>'06 - Následné propracování'!F35</f>
        <v>0</v>
      </c>
      <c r="BC57" s="122">
        <f>'06 - Následné propracování'!F36</f>
        <v>0</v>
      </c>
      <c r="BD57" s="122">
        <f>'06 - Následné propracování'!F37</f>
        <v>0</v>
      </c>
      <c r="BE57" s="122">
        <f>'06 - Následné propracování'!F38</f>
        <v>0</v>
      </c>
      <c r="BF57" s="124">
        <f>'06 - Následné propracování'!F39</f>
        <v>0</v>
      </c>
      <c r="BG57" s="7"/>
      <c r="BT57" s="125" t="s">
        <v>81</v>
      </c>
      <c r="BV57" s="125" t="s">
        <v>75</v>
      </c>
      <c r="BW57" s="125" t="s">
        <v>89</v>
      </c>
      <c r="BX57" s="125" t="s">
        <v>6</v>
      </c>
      <c r="CL57" s="125" t="s">
        <v>20</v>
      </c>
      <c r="CM57" s="125" t="s">
        <v>83</v>
      </c>
    </row>
    <row r="58" s="7" customFormat="1" ht="16.5" customHeight="1">
      <c r="A58" s="113" t="s">
        <v>77</v>
      </c>
      <c r="B58" s="114"/>
      <c r="C58" s="115"/>
      <c r="D58" s="116" t="s">
        <v>90</v>
      </c>
      <c r="E58" s="116"/>
      <c r="F58" s="116"/>
      <c r="G58" s="116"/>
      <c r="H58" s="116"/>
      <c r="I58" s="117"/>
      <c r="J58" s="116" t="s">
        <v>91</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 Výhybky'!K32</f>
        <v>0</v>
      </c>
      <c r="AH58" s="117"/>
      <c r="AI58" s="117"/>
      <c r="AJ58" s="117"/>
      <c r="AK58" s="117"/>
      <c r="AL58" s="117"/>
      <c r="AM58" s="117"/>
      <c r="AN58" s="118">
        <f>SUM(AG58,AV58)</f>
        <v>0</v>
      </c>
      <c r="AO58" s="117"/>
      <c r="AP58" s="117"/>
      <c r="AQ58" s="119" t="s">
        <v>80</v>
      </c>
      <c r="AR58" s="120"/>
      <c r="AS58" s="121">
        <f>'04 - Výhybky'!K30</f>
        <v>0</v>
      </c>
      <c r="AT58" s="122">
        <f>'04 - Výhybky'!K31</f>
        <v>0</v>
      </c>
      <c r="AU58" s="122">
        <v>0</v>
      </c>
      <c r="AV58" s="122">
        <f>ROUND(SUM(AX58:AY58),2)</f>
        <v>0</v>
      </c>
      <c r="AW58" s="123">
        <f>'04 - Výhybky'!T83</f>
        <v>0</v>
      </c>
      <c r="AX58" s="122">
        <f>'04 - Výhybky'!K35</f>
        <v>0</v>
      </c>
      <c r="AY58" s="122">
        <f>'04 - Výhybky'!K36</f>
        <v>0</v>
      </c>
      <c r="AZ58" s="122">
        <f>'04 - Výhybky'!K37</f>
        <v>0</v>
      </c>
      <c r="BA58" s="122">
        <f>'04 - Výhybky'!K38</f>
        <v>0</v>
      </c>
      <c r="BB58" s="122">
        <f>'04 - Výhybky'!F35</f>
        <v>0</v>
      </c>
      <c r="BC58" s="122">
        <f>'04 - Výhybky'!F36</f>
        <v>0</v>
      </c>
      <c r="BD58" s="122">
        <f>'04 - Výhybky'!F37</f>
        <v>0</v>
      </c>
      <c r="BE58" s="122">
        <f>'04 - Výhybky'!F38</f>
        <v>0</v>
      </c>
      <c r="BF58" s="124">
        <f>'04 - Výhybky'!F39</f>
        <v>0</v>
      </c>
      <c r="BG58" s="7"/>
      <c r="BT58" s="125" t="s">
        <v>81</v>
      </c>
      <c r="BV58" s="125" t="s">
        <v>75</v>
      </c>
      <c r="BW58" s="125" t="s">
        <v>92</v>
      </c>
      <c r="BX58" s="125" t="s">
        <v>6</v>
      </c>
      <c r="CL58" s="125" t="s">
        <v>20</v>
      </c>
      <c r="CM58" s="125" t="s">
        <v>83</v>
      </c>
    </row>
    <row r="59" s="7" customFormat="1" ht="24.75" customHeight="1">
      <c r="A59" s="113" t="s">
        <v>77</v>
      </c>
      <c r="B59" s="114"/>
      <c r="C59" s="115"/>
      <c r="D59" s="116" t="s">
        <v>93</v>
      </c>
      <c r="E59" s="116"/>
      <c r="F59" s="116"/>
      <c r="G59" s="116"/>
      <c r="H59" s="116"/>
      <c r="I59" s="117"/>
      <c r="J59" s="116" t="s">
        <v>94</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'07 - Materiál dodávaný ob...'!K32</f>
        <v>0</v>
      </c>
      <c r="AH59" s="117"/>
      <c r="AI59" s="117"/>
      <c r="AJ59" s="117"/>
      <c r="AK59" s="117"/>
      <c r="AL59" s="117"/>
      <c r="AM59" s="117"/>
      <c r="AN59" s="118">
        <f>SUM(AG59,AV59)</f>
        <v>0</v>
      </c>
      <c r="AO59" s="117"/>
      <c r="AP59" s="117"/>
      <c r="AQ59" s="119" t="s">
        <v>80</v>
      </c>
      <c r="AR59" s="120"/>
      <c r="AS59" s="121">
        <f>'07 - Materiál dodávaný ob...'!K30</f>
        <v>0</v>
      </c>
      <c r="AT59" s="122">
        <f>'07 - Materiál dodávaný ob...'!K31</f>
        <v>0</v>
      </c>
      <c r="AU59" s="122">
        <v>0</v>
      </c>
      <c r="AV59" s="122">
        <f>ROUND(SUM(AX59:AY59),2)</f>
        <v>0</v>
      </c>
      <c r="AW59" s="123">
        <f>'07 - Materiál dodávaný ob...'!T81</f>
        <v>0</v>
      </c>
      <c r="AX59" s="122">
        <f>'07 - Materiál dodávaný ob...'!K35</f>
        <v>0</v>
      </c>
      <c r="AY59" s="122">
        <f>'07 - Materiál dodávaný ob...'!K36</f>
        <v>0</v>
      </c>
      <c r="AZ59" s="122">
        <f>'07 - Materiál dodávaný ob...'!K37</f>
        <v>0</v>
      </c>
      <c r="BA59" s="122">
        <f>'07 - Materiál dodávaný ob...'!K38</f>
        <v>0</v>
      </c>
      <c r="BB59" s="122">
        <f>'07 - Materiál dodávaný ob...'!F35</f>
        <v>0</v>
      </c>
      <c r="BC59" s="122">
        <f>'07 - Materiál dodávaný ob...'!F36</f>
        <v>0</v>
      </c>
      <c r="BD59" s="122">
        <f>'07 - Materiál dodávaný ob...'!F37</f>
        <v>0</v>
      </c>
      <c r="BE59" s="122">
        <f>'07 - Materiál dodávaný ob...'!F38</f>
        <v>0</v>
      </c>
      <c r="BF59" s="124">
        <f>'07 - Materiál dodávaný ob...'!F39</f>
        <v>0</v>
      </c>
      <c r="BG59" s="7"/>
      <c r="BT59" s="125" t="s">
        <v>81</v>
      </c>
      <c r="BV59" s="125" t="s">
        <v>75</v>
      </c>
      <c r="BW59" s="125" t="s">
        <v>95</v>
      </c>
      <c r="BX59" s="125" t="s">
        <v>6</v>
      </c>
      <c r="CL59" s="125" t="s">
        <v>20</v>
      </c>
      <c r="CM59" s="125" t="s">
        <v>83</v>
      </c>
    </row>
    <row r="60" s="7" customFormat="1" ht="16.5" customHeight="1">
      <c r="A60" s="113" t="s">
        <v>77</v>
      </c>
      <c r="B60" s="114"/>
      <c r="C60" s="115"/>
      <c r="D60" s="116" t="s">
        <v>96</v>
      </c>
      <c r="E60" s="116"/>
      <c r="F60" s="116"/>
      <c r="G60" s="116"/>
      <c r="H60" s="116"/>
      <c r="I60" s="117"/>
      <c r="J60" s="116" t="s">
        <v>97</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'08 - VRN'!K32</f>
        <v>0</v>
      </c>
      <c r="AH60" s="117"/>
      <c r="AI60" s="117"/>
      <c r="AJ60" s="117"/>
      <c r="AK60" s="117"/>
      <c r="AL60" s="117"/>
      <c r="AM60" s="117"/>
      <c r="AN60" s="118">
        <f>SUM(AG60,AV60)</f>
        <v>0</v>
      </c>
      <c r="AO60" s="117"/>
      <c r="AP60" s="117"/>
      <c r="AQ60" s="119" t="s">
        <v>80</v>
      </c>
      <c r="AR60" s="120"/>
      <c r="AS60" s="126">
        <f>'08 - VRN'!K30</f>
        <v>0</v>
      </c>
      <c r="AT60" s="127">
        <f>'08 - VRN'!K31</f>
        <v>0</v>
      </c>
      <c r="AU60" s="127">
        <v>0</v>
      </c>
      <c r="AV60" s="127">
        <f>ROUND(SUM(AX60:AY60),2)</f>
        <v>0</v>
      </c>
      <c r="AW60" s="128">
        <f>'08 - VRN'!T82</f>
        <v>0</v>
      </c>
      <c r="AX60" s="127">
        <f>'08 - VRN'!K35</f>
        <v>0</v>
      </c>
      <c r="AY60" s="127">
        <f>'08 - VRN'!K36</f>
        <v>0</v>
      </c>
      <c r="AZ60" s="127">
        <f>'08 - VRN'!K37</f>
        <v>0</v>
      </c>
      <c r="BA60" s="127">
        <f>'08 - VRN'!K38</f>
        <v>0</v>
      </c>
      <c r="BB60" s="127">
        <f>'08 - VRN'!F35</f>
        <v>0</v>
      </c>
      <c r="BC60" s="127">
        <f>'08 - VRN'!F36</f>
        <v>0</v>
      </c>
      <c r="BD60" s="127">
        <f>'08 - VRN'!F37</f>
        <v>0</v>
      </c>
      <c r="BE60" s="127">
        <f>'08 - VRN'!F38</f>
        <v>0</v>
      </c>
      <c r="BF60" s="129">
        <f>'08 - VRN'!F39</f>
        <v>0</v>
      </c>
      <c r="BG60" s="7"/>
      <c r="BT60" s="125" t="s">
        <v>81</v>
      </c>
      <c r="BV60" s="125" t="s">
        <v>75</v>
      </c>
      <c r="BW60" s="125" t="s">
        <v>98</v>
      </c>
      <c r="BX60" s="125" t="s">
        <v>6</v>
      </c>
      <c r="CL60" s="125" t="s">
        <v>20</v>
      </c>
      <c r="CM60" s="125" t="s">
        <v>83</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c r="BF61" s="39"/>
      <c r="BG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c r="BF62" s="39"/>
      <c r="BG62" s="39"/>
    </row>
  </sheetData>
  <sheetProtection sheet="1" formatColumns="0" formatRows="0" objects="1" scenarios="1" spinCount="100000" saltValue="BJ3vg/zRaS38QEHj0rjPi4srSnKof9spfDrekorJSOHZUpLJBpi9emV12mG38G1yjh4cj1POXFvSqLzEVcH6tQ==" hashValue="SeTPdvV8ez4/vZpGxrUFGOI/Dg0h/Owxdt9vipsxKwdoq6Bpiuuex8+mfTTL44NYaMM6stBOOXGSrxqENM9Xwg=="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G5:BG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G2"/>
  </mergeCells>
  <hyperlinks>
    <hyperlink ref="A55" location="'01 - Oprava SK č. 2B'!C2" display="/"/>
    <hyperlink ref="A56" location="'02 - Oprava SK č. 2'!C2" display="/"/>
    <hyperlink ref="A57" location="'06 - Následné propracování'!C2" display="/"/>
    <hyperlink ref="A58" location="'04 - Výhybky'!C2" display="/"/>
    <hyperlink ref="A59" location="'07 - Materiál dodávaný ob...'!C2" display="/"/>
    <hyperlink ref="A60" location="'08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82</v>
      </c>
    </row>
    <row r="3" s="1" customFormat="1" ht="6.96" customHeight="1">
      <c r="B3" s="130"/>
      <c r="C3" s="131"/>
      <c r="D3" s="131"/>
      <c r="E3" s="131"/>
      <c r="F3" s="131"/>
      <c r="G3" s="131"/>
      <c r="H3" s="131"/>
      <c r="I3" s="131"/>
      <c r="J3" s="131"/>
      <c r="K3" s="131"/>
      <c r="L3" s="131"/>
      <c r="M3" s="21"/>
      <c r="AT3" s="18" t="s">
        <v>83</v>
      </c>
    </row>
    <row r="4" s="1" customFormat="1" ht="24.96" customHeight="1">
      <c r="B4" s="21"/>
      <c r="D4" s="132" t="s">
        <v>99</v>
      </c>
      <c r="M4" s="21"/>
      <c r="N4" s="133" t="s">
        <v>11</v>
      </c>
      <c r="AT4" s="18" t="s">
        <v>4</v>
      </c>
    </row>
    <row r="5" s="1" customFormat="1" ht="6.96" customHeight="1">
      <c r="B5" s="21"/>
      <c r="M5" s="21"/>
    </row>
    <row r="6" s="1" customFormat="1" ht="12" customHeight="1">
      <c r="B6" s="21"/>
      <c r="D6" s="134" t="s">
        <v>17</v>
      </c>
      <c r="M6" s="21"/>
    </row>
    <row r="7" s="1" customFormat="1" ht="16.5" customHeight="1">
      <c r="B7" s="21"/>
      <c r="E7" s="135" t="str">
        <f>'Rekapitulace zakázky'!K6</f>
        <v>Oprava staniční koleje v žst. Ústí n.L západ 2, 2b.SK</v>
      </c>
      <c r="F7" s="134"/>
      <c r="G7" s="134"/>
      <c r="H7" s="134"/>
      <c r="M7" s="21"/>
    </row>
    <row r="8" s="2" customFormat="1" ht="12" customHeight="1">
      <c r="A8" s="39"/>
      <c r="B8" s="45"/>
      <c r="C8" s="39"/>
      <c r="D8" s="134" t="s">
        <v>100</v>
      </c>
      <c r="E8" s="39"/>
      <c r="F8" s="39"/>
      <c r="G8" s="39"/>
      <c r="H8" s="39"/>
      <c r="I8" s="39"/>
      <c r="J8" s="39"/>
      <c r="K8" s="39"/>
      <c r="L8" s="39"/>
      <c r="M8" s="136"/>
      <c r="S8" s="39"/>
      <c r="T8" s="39"/>
      <c r="U8" s="39"/>
      <c r="V8" s="39"/>
      <c r="W8" s="39"/>
      <c r="X8" s="39"/>
      <c r="Y8" s="39"/>
      <c r="Z8" s="39"/>
      <c r="AA8" s="39"/>
      <c r="AB8" s="39"/>
      <c r="AC8" s="39"/>
      <c r="AD8" s="39"/>
      <c r="AE8" s="39"/>
    </row>
    <row r="9" s="2" customFormat="1" ht="16.5" customHeight="1">
      <c r="A9" s="39"/>
      <c r="B9" s="45"/>
      <c r="C9" s="39"/>
      <c r="D9" s="39"/>
      <c r="E9" s="137" t="s">
        <v>101</v>
      </c>
      <c r="F9" s="39"/>
      <c r="G9" s="39"/>
      <c r="H9" s="39"/>
      <c r="I9" s="39"/>
      <c r="J9" s="39"/>
      <c r="K9" s="39"/>
      <c r="L9" s="39"/>
      <c r="M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136"/>
      <c r="S10" s="39"/>
      <c r="T10" s="39"/>
      <c r="U10" s="39"/>
      <c r="V10" s="39"/>
      <c r="W10" s="39"/>
      <c r="X10" s="39"/>
      <c r="Y10" s="39"/>
      <c r="Z10" s="39"/>
      <c r="AA10" s="39"/>
      <c r="AB10" s="39"/>
      <c r="AC10" s="39"/>
      <c r="AD10" s="39"/>
      <c r="AE10" s="39"/>
    </row>
    <row r="11" s="2" customFormat="1" ht="12" customHeight="1">
      <c r="A11" s="39"/>
      <c r="B11" s="45"/>
      <c r="C11" s="39"/>
      <c r="D11" s="134" t="s">
        <v>19</v>
      </c>
      <c r="E11" s="39"/>
      <c r="F11" s="138" t="s">
        <v>20</v>
      </c>
      <c r="G11" s="39"/>
      <c r="H11" s="39"/>
      <c r="I11" s="134" t="s">
        <v>21</v>
      </c>
      <c r="J11" s="138" t="s">
        <v>20</v>
      </c>
      <c r="K11" s="39"/>
      <c r="L11" s="39"/>
      <c r="M11" s="136"/>
      <c r="S11" s="39"/>
      <c r="T11" s="39"/>
      <c r="U11" s="39"/>
      <c r="V11" s="39"/>
      <c r="W11" s="39"/>
      <c r="X11" s="39"/>
      <c r="Y11" s="39"/>
      <c r="Z11" s="39"/>
      <c r="AA11" s="39"/>
      <c r="AB11" s="39"/>
      <c r="AC11" s="39"/>
      <c r="AD11" s="39"/>
      <c r="AE11" s="39"/>
    </row>
    <row r="12" s="2" customFormat="1" ht="12" customHeight="1">
      <c r="A12" s="39"/>
      <c r="B12" s="45"/>
      <c r="C12" s="39"/>
      <c r="D12" s="134" t="s">
        <v>22</v>
      </c>
      <c r="E12" s="39"/>
      <c r="F12" s="138" t="s">
        <v>23</v>
      </c>
      <c r="G12" s="39"/>
      <c r="H12" s="39"/>
      <c r="I12" s="134" t="s">
        <v>24</v>
      </c>
      <c r="J12" s="139" t="str">
        <f>'Rekapitulace zakázky'!AN8</f>
        <v>26. 10. 2022</v>
      </c>
      <c r="K12" s="39"/>
      <c r="L12" s="39"/>
      <c r="M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136"/>
      <c r="S13" s="39"/>
      <c r="T13" s="39"/>
      <c r="U13" s="39"/>
      <c r="V13" s="39"/>
      <c r="W13" s="39"/>
      <c r="X13" s="39"/>
      <c r="Y13" s="39"/>
      <c r="Z13" s="39"/>
      <c r="AA13" s="39"/>
      <c r="AB13" s="39"/>
      <c r="AC13" s="39"/>
      <c r="AD13" s="39"/>
      <c r="AE13" s="39"/>
    </row>
    <row r="14" s="2" customFormat="1" ht="12" customHeight="1">
      <c r="A14" s="39"/>
      <c r="B14" s="45"/>
      <c r="C14" s="39"/>
      <c r="D14" s="134" t="s">
        <v>26</v>
      </c>
      <c r="E14" s="39"/>
      <c r="F14" s="39"/>
      <c r="G14" s="39"/>
      <c r="H14" s="39"/>
      <c r="I14" s="134" t="s">
        <v>27</v>
      </c>
      <c r="J14" s="138" t="str">
        <f>IF('Rekapitulace zakázky'!AN10="","",'Rekapitulace zakázky'!AN10)</f>
        <v/>
      </c>
      <c r="K14" s="39"/>
      <c r="L14" s="39"/>
      <c r="M14" s="136"/>
      <c r="S14" s="39"/>
      <c r="T14" s="39"/>
      <c r="U14" s="39"/>
      <c r="V14" s="39"/>
      <c r="W14" s="39"/>
      <c r="X14" s="39"/>
      <c r="Y14" s="39"/>
      <c r="Z14" s="39"/>
      <c r="AA14" s="39"/>
      <c r="AB14" s="39"/>
      <c r="AC14" s="39"/>
      <c r="AD14" s="39"/>
      <c r="AE14" s="39"/>
    </row>
    <row r="15" s="2" customFormat="1" ht="18" customHeight="1">
      <c r="A15" s="39"/>
      <c r="B15" s="45"/>
      <c r="C15" s="39"/>
      <c r="D15" s="39"/>
      <c r="E15" s="138" t="str">
        <f>IF('Rekapitulace zakázky'!E11="","",'Rekapitulace zakázky'!E11)</f>
        <v>OŘ Ústí nad Labem</v>
      </c>
      <c r="F15" s="39"/>
      <c r="G15" s="39"/>
      <c r="H15" s="39"/>
      <c r="I15" s="134" t="s">
        <v>29</v>
      </c>
      <c r="J15" s="138" t="str">
        <f>IF('Rekapitulace zakázky'!AN11="","",'Rekapitulace zakázky'!AN11)</f>
        <v/>
      </c>
      <c r="K15" s="39"/>
      <c r="L15" s="39"/>
      <c r="M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136"/>
      <c r="S16" s="39"/>
      <c r="T16" s="39"/>
      <c r="U16" s="39"/>
      <c r="V16" s="39"/>
      <c r="W16" s="39"/>
      <c r="X16" s="39"/>
      <c r="Y16" s="39"/>
      <c r="Z16" s="39"/>
      <c r="AA16" s="39"/>
      <c r="AB16" s="39"/>
      <c r="AC16" s="39"/>
      <c r="AD16" s="39"/>
      <c r="AE16" s="39"/>
    </row>
    <row r="17" s="2" customFormat="1" ht="12" customHeight="1">
      <c r="A17" s="39"/>
      <c r="B17" s="45"/>
      <c r="C17" s="39"/>
      <c r="D17" s="134" t="s">
        <v>30</v>
      </c>
      <c r="E17" s="39"/>
      <c r="F17" s="39"/>
      <c r="G17" s="39"/>
      <c r="H17" s="39"/>
      <c r="I17" s="134" t="s">
        <v>27</v>
      </c>
      <c r="J17" s="34" t="str">
        <f>'Rekapitulace zakázky'!AN13</f>
        <v>Vyplň údaj</v>
      </c>
      <c r="K17" s="39"/>
      <c r="L17" s="39"/>
      <c r="M17" s="136"/>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8"/>
      <c r="G18" s="138"/>
      <c r="H18" s="138"/>
      <c r="I18" s="134" t="s">
        <v>29</v>
      </c>
      <c r="J18" s="34" t="str">
        <f>'Rekapitulace zakázky'!AN14</f>
        <v>Vyplň údaj</v>
      </c>
      <c r="K18" s="39"/>
      <c r="L18" s="39"/>
      <c r="M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136"/>
      <c r="S19" s="39"/>
      <c r="T19" s="39"/>
      <c r="U19" s="39"/>
      <c r="V19" s="39"/>
      <c r="W19" s="39"/>
      <c r="X19" s="39"/>
      <c r="Y19" s="39"/>
      <c r="Z19" s="39"/>
      <c r="AA19" s="39"/>
      <c r="AB19" s="39"/>
      <c r="AC19" s="39"/>
      <c r="AD19" s="39"/>
      <c r="AE19" s="39"/>
    </row>
    <row r="20" s="2" customFormat="1" ht="12" customHeight="1">
      <c r="A20" s="39"/>
      <c r="B20" s="45"/>
      <c r="C20" s="39"/>
      <c r="D20" s="134" t="s">
        <v>32</v>
      </c>
      <c r="E20" s="39"/>
      <c r="F20" s="39"/>
      <c r="G20" s="39"/>
      <c r="H20" s="39"/>
      <c r="I20" s="134" t="s">
        <v>27</v>
      </c>
      <c r="J20" s="138" t="str">
        <f>IF('Rekapitulace zakázky'!AN16="","",'Rekapitulace zakázky'!AN16)</f>
        <v/>
      </c>
      <c r="K20" s="39"/>
      <c r="L20" s="39"/>
      <c r="M20" s="136"/>
      <c r="S20" s="39"/>
      <c r="T20" s="39"/>
      <c r="U20" s="39"/>
      <c r="V20" s="39"/>
      <c r="W20" s="39"/>
      <c r="X20" s="39"/>
      <c r="Y20" s="39"/>
      <c r="Z20" s="39"/>
      <c r="AA20" s="39"/>
      <c r="AB20" s="39"/>
      <c r="AC20" s="39"/>
      <c r="AD20" s="39"/>
      <c r="AE20" s="39"/>
    </row>
    <row r="21" s="2" customFormat="1" ht="18" customHeight="1">
      <c r="A21" s="39"/>
      <c r="B21" s="45"/>
      <c r="C21" s="39"/>
      <c r="D21" s="39"/>
      <c r="E21" s="138" t="str">
        <f>IF('Rekapitulace zakázky'!E17="","",'Rekapitulace zakázky'!E17)</f>
        <v xml:space="preserve"> </v>
      </c>
      <c r="F21" s="39"/>
      <c r="G21" s="39"/>
      <c r="H21" s="39"/>
      <c r="I21" s="134" t="s">
        <v>29</v>
      </c>
      <c r="J21" s="138" t="str">
        <f>IF('Rekapitulace zakázky'!AN17="","",'Rekapitulace zakázky'!AN17)</f>
        <v/>
      </c>
      <c r="K21" s="39"/>
      <c r="L21" s="39"/>
      <c r="M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136"/>
      <c r="S22" s="39"/>
      <c r="T22" s="39"/>
      <c r="U22" s="39"/>
      <c r="V22" s="39"/>
      <c r="W22" s="39"/>
      <c r="X22" s="39"/>
      <c r="Y22" s="39"/>
      <c r="Z22" s="39"/>
      <c r="AA22" s="39"/>
      <c r="AB22" s="39"/>
      <c r="AC22" s="39"/>
      <c r="AD22" s="39"/>
      <c r="AE22" s="39"/>
    </row>
    <row r="23" s="2" customFormat="1" ht="12" customHeight="1">
      <c r="A23" s="39"/>
      <c r="B23" s="45"/>
      <c r="C23" s="39"/>
      <c r="D23" s="134" t="s">
        <v>33</v>
      </c>
      <c r="E23" s="39"/>
      <c r="F23" s="39"/>
      <c r="G23" s="39"/>
      <c r="H23" s="39"/>
      <c r="I23" s="134" t="s">
        <v>27</v>
      </c>
      <c r="J23" s="138" t="s">
        <v>20</v>
      </c>
      <c r="K23" s="39"/>
      <c r="L23" s="39"/>
      <c r="M23" s="136"/>
      <c r="S23" s="39"/>
      <c r="T23" s="39"/>
      <c r="U23" s="39"/>
      <c r="V23" s="39"/>
      <c r="W23" s="39"/>
      <c r="X23" s="39"/>
      <c r="Y23" s="39"/>
      <c r="Z23" s="39"/>
      <c r="AA23" s="39"/>
      <c r="AB23" s="39"/>
      <c r="AC23" s="39"/>
      <c r="AD23" s="39"/>
      <c r="AE23" s="39"/>
    </row>
    <row r="24" s="2" customFormat="1" ht="18" customHeight="1">
      <c r="A24" s="39"/>
      <c r="B24" s="45"/>
      <c r="C24" s="39"/>
      <c r="D24" s="39"/>
      <c r="E24" s="138" t="s">
        <v>34</v>
      </c>
      <c r="F24" s="39"/>
      <c r="G24" s="39"/>
      <c r="H24" s="39"/>
      <c r="I24" s="134" t="s">
        <v>29</v>
      </c>
      <c r="J24" s="138" t="s">
        <v>20</v>
      </c>
      <c r="K24" s="39"/>
      <c r="L24" s="39"/>
      <c r="M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136"/>
      <c r="S25" s="39"/>
      <c r="T25" s="39"/>
      <c r="U25" s="39"/>
      <c r="V25" s="39"/>
      <c r="W25" s="39"/>
      <c r="X25" s="39"/>
      <c r="Y25" s="39"/>
      <c r="Z25" s="39"/>
      <c r="AA25" s="39"/>
      <c r="AB25" s="39"/>
      <c r="AC25" s="39"/>
      <c r="AD25" s="39"/>
      <c r="AE25" s="39"/>
    </row>
    <row r="26" s="2" customFormat="1" ht="12" customHeight="1">
      <c r="A26" s="39"/>
      <c r="B26" s="45"/>
      <c r="C26" s="39"/>
      <c r="D26" s="134" t="s">
        <v>35</v>
      </c>
      <c r="E26" s="39"/>
      <c r="F26" s="39"/>
      <c r="G26" s="39"/>
      <c r="H26" s="39"/>
      <c r="I26" s="39"/>
      <c r="J26" s="39"/>
      <c r="K26" s="39"/>
      <c r="L26" s="39"/>
      <c r="M26" s="136"/>
      <c r="S26" s="39"/>
      <c r="T26" s="39"/>
      <c r="U26" s="39"/>
      <c r="V26" s="39"/>
      <c r="W26" s="39"/>
      <c r="X26" s="39"/>
      <c r="Y26" s="39"/>
      <c r="Z26" s="39"/>
      <c r="AA26" s="39"/>
      <c r="AB26" s="39"/>
      <c r="AC26" s="39"/>
      <c r="AD26" s="39"/>
      <c r="AE26" s="39"/>
    </row>
    <row r="27" s="8" customFormat="1" ht="16.5" customHeight="1">
      <c r="A27" s="140"/>
      <c r="B27" s="141"/>
      <c r="C27" s="140"/>
      <c r="D27" s="140"/>
      <c r="E27" s="142" t="s">
        <v>20</v>
      </c>
      <c r="F27" s="142"/>
      <c r="G27" s="142"/>
      <c r="H27" s="142"/>
      <c r="I27" s="140"/>
      <c r="J27" s="140"/>
      <c r="K27" s="140"/>
      <c r="L27" s="140"/>
      <c r="M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39"/>
      <c r="M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44"/>
      <c r="M29" s="136"/>
      <c r="S29" s="39"/>
      <c r="T29" s="39"/>
      <c r="U29" s="39"/>
      <c r="V29" s="39"/>
      <c r="W29" s="39"/>
      <c r="X29" s="39"/>
      <c r="Y29" s="39"/>
      <c r="Z29" s="39"/>
      <c r="AA29" s="39"/>
      <c r="AB29" s="39"/>
      <c r="AC29" s="39"/>
      <c r="AD29" s="39"/>
      <c r="AE29" s="39"/>
    </row>
    <row r="30" s="2" customFormat="1">
      <c r="A30" s="39"/>
      <c r="B30" s="45"/>
      <c r="C30" s="39"/>
      <c r="D30" s="39"/>
      <c r="E30" s="134" t="s">
        <v>102</v>
      </c>
      <c r="F30" s="39"/>
      <c r="G30" s="39"/>
      <c r="H30" s="39"/>
      <c r="I30" s="39"/>
      <c r="J30" s="39"/>
      <c r="K30" s="145">
        <f>I61</f>
        <v>0</v>
      </c>
      <c r="L30" s="39"/>
      <c r="M30" s="136"/>
      <c r="S30" s="39"/>
      <c r="T30" s="39"/>
      <c r="U30" s="39"/>
      <c r="V30" s="39"/>
      <c r="W30" s="39"/>
      <c r="X30" s="39"/>
      <c r="Y30" s="39"/>
      <c r="Z30" s="39"/>
      <c r="AA30" s="39"/>
      <c r="AB30" s="39"/>
      <c r="AC30" s="39"/>
      <c r="AD30" s="39"/>
      <c r="AE30" s="39"/>
    </row>
    <row r="31" s="2" customFormat="1">
      <c r="A31" s="39"/>
      <c r="B31" s="45"/>
      <c r="C31" s="39"/>
      <c r="D31" s="39"/>
      <c r="E31" s="134" t="s">
        <v>103</v>
      </c>
      <c r="F31" s="39"/>
      <c r="G31" s="39"/>
      <c r="H31" s="39"/>
      <c r="I31" s="39"/>
      <c r="J31" s="39"/>
      <c r="K31" s="145">
        <f>J61</f>
        <v>0</v>
      </c>
      <c r="L31" s="39"/>
      <c r="M31" s="136"/>
      <c r="S31" s="39"/>
      <c r="T31" s="39"/>
      <c r="U31" s="39"/>
      <c r="V31" s="39"/>
      <c r="W31" s="39"/>
      <c r="X31" s="39"/>
      <c r="Y31" s="39"/>
      <c r="Z31" s="39"/>
      <c r="AA31" s="39"/>
      <c r="AB31" s="39"/>
      <c r="AC31" s="39"/>
      <c r="AD31" s="39"/>
      <c r="AE31" s="39"/>
    </row>
    <row r="32" s="2" customFormat="1" ht="25.44" customHeight="1">
      <c r="A32" s="39"/>
      <c r="B32" s="45"/>
      <c r="C32" s="39"/>
      <c r="D32" s="146" t="s">
        <v>37</v>
      </c>
      <c r="E32" s="39"/>
      <c r="F32" s="39"/>
      <c r="G32" s="39"/>
      <c r="H32" s="39"/>
      <c r="I32" s="39"/>
      <c r="J32" s="39"/>
      <c r="K32" s="147">
        <f>ROUND(K83, 2)</f>
        <v>0</v>
      </c>
      <c r="L32" s="39"/>
      <c r="M32" s="136"/>
      <c r="S32" s="39"/>
      <c r="T32" s="39"/>
      <c r="U32" s="39"/>
      <c r="V32" s="39"/>
      <c r="W32" s="39"/>
      <c r="X32" s="39"/>
      <c r="Y32" s="39"/>
      <c r="Z32" s="39"/>
      <c r="AA32" s="39"/>
      <c r="AB32" s="39"/>
      <c r="AC32" s="39"/>
      <c r="AD32" s="39"/>
      <c r="AE32" s="39"/>
    </row>
    <row r="33" s="2" customFormat="1" ht="6.96" customHeight="1">
      <c r="A33" s="39"/>
      <c r="B33" s="45"/>
      <c r="C33" s="39"/>
      <c r="D33" s="144"/>
      <c r="E33" s="144"/>
      <c r="F33" s="144"/>
      <c r="G33" s="144"/>
      <c r="H33" s="144"/>
      <c r="I33" s="144"/>
      <c r="J33" s="144"/>
      <c r="K33" s="144"/>
      <c r="L33" s="144"/>
      <c r="M33" s="136"/>
      <c r="S33" s="39"/>
      <c r="T33" s="39"/>
      <c r="U33" s="39"/>
      <c r="V33" s="39"/>
      <c r="W33" s="39"/>
      <c r="X33" s="39"/>
      <c r="Y33" s="39"/>
      <c r="Z33" s="39"/>
      <c r="AA33" s="39"/>
      <c r="AB33" s="39"/>
      <c r="AC33" s="39"/>
      <c r="AD33" s="39"/>
      <c r="AE33" s="39"/>
    </row>
    <row r="34" s="2" customFormat="1" ht="14.4" customHeight="1">
      <c r="A34" s="39"/>
      <c r="B34" s="45"/>
      <c r="C34" s="39"/>
      <c r="D34" s="39"/>
      <c r="E34" s="39"/>
      <c r="F34" s="148" t="s">
        <v>39</v>
      </c>
      <c r="G34" s="39"/>
      <c r="H34" s="39"/>
      <c r="I34" s="148" t="s">
        <v>38</v>
      </c>
      <c r="J34" s="39"/>
      <c r="K34" s="148" t="s">
        <v>40</v>
      </c>
      <c r="L34" s="39"/>
      <c r="M34" s="136"/>
      <c r="S34" s="39"/>
      <c r="T34" s="39"/>
      <c r="U34" s="39"/>
      <c r="V34" s="39"/>
      <c r="W34" s="39"/>
      <c r="X34" s="39"/>
      <c r="Y34" s="39"/>
      <c r="Z34" s="39"/>
      <c r="AA34" s="39"/>
      <c r="AB34" s="39"/>
      <c r="AC34" s="39"/>
      <c r="AD34" s="39"/>
      <c r="AE34" s="39"/>
    </row>
    <row r="35" s="2" customFormat="1" ht="14.4" customHeight="1">
      <c r="A35" s="39"/>
      <c r="B35" s="45"/>
      <c r="C35" s="39"/>
      <c r="D35" s="149" t="s">
        <v>41</v>
      </c>
      <c r="E35" s="134" t="s">
        <v>42</v>
      </c>
      <c r="F35" s="145">
        <f>ROUND((SUM(BE83:BE229)),  2)</f>
        <v>0</v>
      </c>
      <c r="G35" s="39"/>
      <c r="H35" s="39"/>
      <c r="I35" s="150">
        <v>0.20999999999999999</v>
      </c>
      <c r="J35" s="39"/>
      <c r="K35" s="145">
        <f>ROUND(((SUM(BE83:BE229))*I35),  2)</f>
        <v>0</v>
      </c>
      <c r="L35" s="39"/>
      <c r="M35" s="136"/>
      <c r="S35" s="39"/>
      <c r="T35" s="39"/>
      <c r="U35" s="39"/>
      <c r="V35" s="39"/>
      <c r="W35" s="39"/>
      <c r="X35" s="39"/>
      <c r="Y35" s="39"/>
      <c r="Z35" s="39"/>
      <c r="AA35" s="39"/>
      <c r="AB35" s="39"/>
      <c r="AC35" s="39"/>
      <c r="AD35" s="39"/>
      <c r="AE35" s="39"/>
    </row>
    <row r="36" s="2" customFormat="1" ht="14.4" customHeight="1">
      <c r="A36" s="39"/>
      <c r="B36" s="45"/>
      <c r="C36" s="39"/>
      <c r="D36" s="39"/>
      <c r="E36" s="134" t="s">
        <v>43</v>
      </c>
      <c r="F36" s="145">
        <f>ROUND((SUM(BF83:BF229)),  2)</f>
        <v>0</v>
      </c>
      <c r="G36" s="39"/>
      <c r="H36" s="39"/>
      <c r="I36" s="150">
        <v>0.14999999999999999</v>
      </c>
      <c r="J36" s="39"/>
      <c r="K36" s="145">
        <f>ROUND(((SUM(BF83:BF229))*I36),  2)</f>
        <v>0</v>
      </c>
      <c r="L36" s="39"/>
      <c r="M36" s="136"/>
      <c r="S36" s="39"/>
      <c r="T36" s="39"/>
      <c r="U36" s="39"/>
      <c r="V36" s="39"/>
      <c r="W36" s="39"/>
      <c r="X36" s="39"/>
      <c r="Y36" s="39"/>
      <c r="Z36" s="39"/>
      <c r="AA36" s="39"/>
      <c r="AB36" s="39"/>
      <c r="AC36" s="39"/>
      <c r="AD36" s="39"/>
      <c r="AE36" s="39"/>
    </row>
    <row r="37" hidden="1" s="2" customFormat="1" ht="14.4" customHeight="1">
      <c r="A37" s="39"/>
      <c r="B37" s="45"/>
      <c r="C37" s="39"/>
      <c r="D37" s="39"/>
      <c r="E37" s="134" t="s">
        <v>44</v>
      </c>
      <c r="F37" s="145">
        <f>ROUND((SUM(BG83:BG229)),  2)</f>
        <v>0</v>
      </c>
      <c r="G37" s="39"/>
      <c r="H37" s="39"/>
      <c r="I37" s="150">
        <v>0.20999999999999999</v>
      </c>
      <c r="J37" s="39"/>
      <c r="K37" s="145">
        <f>0</f>
        <v>0</v>
      </c>
      <c r="L37" s="39"/>
      <c r="M37" s="136"/>
      <c r="S37" s="39"/>
      <c r="T37" s="39"/>
      <c r="U37" s="39"/>
      <c r="V37" s="39"/>
      <c r="W37" s="39"/>
      <c r="X37" s="39"/>
      <c r="Y37" s="39"/>
      <c r="Z37" s="39"/>
      <c r="AA37" s="39"/>
      <c r="AB37" s="39"/>
      <c r="AC37" s="39"/>
      <c r="AD37" s="39"/>
      <c r="AE37" s="39"/>
    </row>
    <row r="38" hidden="1" s="2" customFormat="1" ht="14.4" customHeight="1">
      <c r="A38" s="39"/>
      <c r="B38" s="45"/>
      <c r="C38" s="39"/>
      <c r="D38" s="39"/>
      <c r="E38" s="134" t="s">
        <v>45</v>
      </c>
      <c r="F38" s="145">
        <f>ROUND((SUM(BH83:BH229)),  2)</f>
        <v>0</v>
      </c>
      <c r="G38" s="39"/>
      <c r="H38" s="39"/>
      <c r="I38" s="150">
        <v>0.14999999999999999</v>
      </c>
      <c r="J38" s="39"/>
      <c r="K38" s="145">
        <f>0</f>
        <v>0</v>
      </c>
      <c r="L38" s="39"/>
      <c r="M38" s="136"/>
      <c r="S38" s="39"/>
      <c r="T38" s="39"/>
      <c r="U38" s="39"/>
      <c r="V38" s="39"/>
      <c r="W38" s="39"/>
      <c r="X38" s="39"/>
      <c r="Y38" s="39"/>
      <c r="Z38" s="39"/>
      <c r="AA38" s="39"/>
      <c r="AB38" s="39"/>
      <c r="AC38" s="39"/>
      <c r="AD38" s="39"/>
      <c r="AE38" s="39"/>
    </row>
    <row r="39" hidden="1" s="2" customFormat="1" ht="14.4" customHeight="1">
      <c r="A39" s="39"/>
      <c r="B39" s="45"/>
      <c r="C39" s="39"/>
      <c r="D39" s="39"/>
      <c r="E39" s="134" t="s">
        <v>46</v>
      </c>
      <c r="F39" s="145">
        <f>ROUND((SUM(BI83:BI229)),  2)</f>
        <v>0</v>
      </c>
      <c r="G39" s="39"/>
      <c r="H39" s="39"/>
      <c r="I39" s="150">
        <v>0</v>
      </c>
      <c r="J39" s="39"/>
      <c r="K39" s="145">
        <f>0</f>
        <v>0</v>
      </c>
      <c r="L39" s="39"/>
      <c r="M39" s="13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136"/>
      <c r="S40" s="39"/>
      <c r="T40" s="39"/>
      <c r="U40" s="39"/>
      <c r="V40" s="39"/>
      <c r="W40" s="39"/>
      <c r="X40" s="39"/>
      <c r="Y40" s="39"/>
      <c r="Z40" s="39"/>
      <c r="AA40" s="39"/>
      <c r="AB40" s="39"/>
      <c r="AC40" s="39"/>
      <c r="AD40" s="39"/>
      <c r="AE40" s="39"/>
    </row>
    <row r="41" s="2" customFormat="1" ht="25.44" customHeight="1">
      <c r="A41" s="39"/>
      <c r="B41" s="45"/>
      <c r="C41" s="151"/>
      <c r="D41" s="152" t="s">
        <v>47</v>
      </c>
      <c r="E41" s="153"/>
      <c r="F41" s="153"/>
      <c r="G41" s="154" t="s">
        <v>48</v>
      </c>
      <c r="H41" s="155" t="s">
        <v>49</v>
      </c>
      <c r="I41" s="153"/>
      <c r="J41" s="153"/>
      <c r="K41" s="156">
        <f>SUM(K32:K39)</f>
        <v>0</v>
      </c>
      <c r="L41" s="157"/>
      <c r="M41" s="136"/>
      <c r="S41" s="39"/>
      <c r="T41" s="39"/>
      <c r="U41" s="39"/>
      <c r="V41" s="39"/>
      <c r="W41" s="39"/>
      <c r="X41" s="39"/>
      <c r="Y41" s="39"/>
      <c r="Z41" s="39"/>
      <c r="AA41" s="39"/>
      <c r="AB41" s="39"/>
      <c r="AC41" s="39"/>
      <c r="AD41" s="39"/>
      <c r="AE41" s="39"/>
    </row>
    <row r="42" s="2" customFormat="1" ht="14.4" customHeight="1">
      <c r="A42" s="39"/>
      <c r="B42" s="158"/>
      <c r="C42" s="159"/>
      <c r="D42" s="159"/>
      <c r="E42" s="159"/>
      <c r="F42" s="159"/>
      <c r="G42" s="159"/>
      <c r="H42" s="159"/>
      <c r="I42" s="159"/>
      <c r="J42" s="159"/>
      <c r="K42" s="159"/>
      <c r="L42" s="159"/>
      <c r="M42" s="136"/>
      <c r="S42" s="39"/>
      <c r="T42" s="39"/>
      <c r="U42" s="39"/>
      <c r="V42" s="39"/>
      <c r="W42" s="39"/>
      <c r="X42" s="39"/>
      <c r="Y42" s="39"/>
      <c r="Z42" s="39"/>
      <c r="AA42" s="39"/>
      <c r="AB42" s="39"/>
      <c r="AC42" s="39"/>
      <c r="AD42" s="39"/>
      <c r="AE42" s="39"/>
    </row>
    <row r="46" s="2" customFormat="1" ht="6.96" customHeight="1">
      <c r="A46" s="39"/>
      <c r="B46" s="160"/>
      <c r="C46" s="161"/>
      <c r="D46" s="161"/>
      <c r="E46" s="161"/>
      <c r="F46" s="161"/>
      <c r="G46" s="161"/>
      <c r="H46" s="161"/>
      <c r="I46" s="161"/>
      <c r="J46" s="161"/>
      <c r="K46" s="161"/>
      <c r="L46" s="161"/>
      <c r="M46" s="136"/>
      <c r="S46" s="39"/>
      <c r="T46" s="39"/>
      <c r="U46" s="39"/>
      <c r="V46" s="39"/>
      <c r="W46" s="39"/>
      <c r="X46" s="39"/>
      <c r="Y46" s="39"/>
      <c r="Z46" s="39"/>
      <c r="AA46" s="39"/>
      <c r="AB46" s="39"/>
      <c r="AC46" s="39"/>
      <c r="AD46" s="39"/>
      <c r="AE46" s="39"/>
    </row>
    <row r="47" s="2" customFormat="1" ht="24.96" customHeight="1">
      <c r="A47" s="39"/>
      <c r="B47" s="40"/>
      <c r="C47" s="24" t="s">
        <v>104</v>
      </c>
      <c r="D47" s="41"/>
      <c r="E47" s="41"/>
      <c r="F47" s="41"/>
      <c r="G47" s="41"/>
      <c r="H47" s="41"/>
      <c r="I47" s="41"/>
      <c r="J47" s="41"/>
      <c r="K47" s="41"/>
      <c r="L47" s="41"/>
      <c r="M47" s="13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41"/>
      <c r="M48" s="136"/>
      <c r="S48" s="39"/>
      <c r="T48" s="39"/>
      <c r="U48" s="39"/>
      <c r="V48" s="39"/>
      <c r="W48" s="39"/>
      <c r="X48" s="39"/>
      <c r="Y48" s="39"/>
      <c r="Z48" s="39"/>
      <c r="AA48" s="39"/>
      <c r="AB48" s="39"/>
      <c r="AC48" s="39"/>
      <c r="AD48" s="39"/>
      <c r="AE48" s="39"/>
    </row>
    <row r="49" s="2" customFormat="1" ht="12" customHeight="1">
      <c r="A49" s="39"/>
      <c r="B49" s="40"/>
      <c r="C49" s="33" t="s">
        <v>17</v>
      </c>
      <c r="D49" s="41"/>
      <c r="E49" s="41"/>
      <c r="F49" s="41"/>
      <c r="G49" s="41"/>
      <c r="H49" s="41"/>
      <c r="I49" s="41"/>
      <c r="J49" s="41"/>
      <c r="K49" s="41"/>
      <c r="L49" s="41"/>
      <c r="M49" s="136"/>
      <c r="S49" s="39"/>
      <c r="T49" s="39"/>
      <c r="U49" s="39"/>
      <c r="V49" s="39"/>
      <c r="W49" s="39"/>
      <c r="X49" s="39"/>
      <c r="Y49" s="39"/>
      <c r="Z49" s="39"/>
      <c r="AA49" s="39"/>
      <c r="AB49" s="39"/>
      <c r="AC49" s="39"/>
      <c r="AD49" s="39"/>
      <c r="AE49" s="39"/>
    </row>
    <row r="50" s="2" customFormat="1" ht="16.5" customHeight="1">
      <c r="A50" s="39"/>
      <c r="B50" s="40"/>
      <c r="C50" s="41"/>
      <c r="D50" s="41"/>
      <c r="E50" s="162" t="str">
        <f>E7</f>
        <v>Oprava staniční koleje v žst. Ústí n.L západ 2, 2b.SK</v>
      </c>
      <c r="F50" s="33"/>
      <c r="G50" s="33"/>
      <c r="H50" s="33"/>
      <c r="I50" s="41"/>
      <c r="J50" s="41"/>
      <c r="K50" s="41"/>
      <c r="L50" s="41"/>
      <c r="M50" s="136"/>
      <c r="S50" s="39"/>
      <c r="T50" s="39"/>
      <c r="U50" s="39"/>
      <c r="V50" s="39"/>
      <c r="W50" s="39"/>
      <c r="X50" s="39"/>
      <c r="Y50" s="39"/>
      <c r="Z50" s="39"/>
      <c r="AA50" s="39"/>
      <c r="AB50" s="39"/>
      <c r="AC50" s="39"/>
      <c r="AD50" s="39"/>
      <c r="AE50" s="39"/>
    </row>
    <row r="51" s="2" customFormat="1" ht="12" customHeight="1">
      <c r="A51" s="39"/>
      <c r="B51" s="40"/>
      <c r="C51" s="33" t="s">
        <v>100</v>
      </c>
      <c r="D51" s="41"/>
      <c r="E51" s="41"/>
      <c r="F51" s="41"/>
      <c r="G51" s="41"/>
      <c r="H51" s="41"/>
      <c r="I51" s="41"/>
      <c r="J51" s="41"/>
      <c r="K51" s="41"/>
      <c r="L51" s="41"/>
      <c r="M51" s="136"/>
      <c r="S51" s="39"/>
      <c r="T51" s="39"/>
      <c r="U51" s="39"/>
      <c r="V51" s="39"/>
      <c r="W51" s="39"/>
      <c r="X51" s="39"/>
      <c r="Y51" s="39"/>
      <c r="Z51" s="39"/>
      <c r="AA51" s="39"/>
      <c r="AB51" s="39"/>
      <c r="AC51" s="39"/>
      <c r="AD51" s="39"/>
      <c r="AE51" s="39"/>
    </row>
    <row r="52" s="2" customFormat="1" ht="16.5" customHeight="1">
      <c r="A52" s="39"/>
      <c r="B52" s="40"/>
      <c r="C52" s="41"/>
      <c r="D52" s="41"/>
      <c r="E52" s="70" t="str">
        <f>E9</f>
        <v>01 - Oprava SK č. 2B</v>
      </c>
      <c r="F52" s="41"/>
      <c r="G52" s="41"/>
      <c r="H52" s="41"/>
      <c r="I52" s="41"/>
      <c r="J52" s="41"/>
      <c r="K52" s="41"/>
      <c r="L52" s="41"/>
      <c r="M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41"/>
      <c r="M53" s="136"/>
      <c r="S53" s="39"/>
      <c r="T53" s="39"/>
      <c r="U53" s="39"/>
      <c r="V53" s="39"/>
      <c r="W53" s="39"/>
      <c r="X53" s="39"/>
      <c r="Y53" s="39"/>
      <c r="Z53" s="39"/>
      <c r="AA53" s="39"/>
      <c r="AB53" s="39"/>
      <c r="AC53" s="39"/>
      <c r="AD53" s="39"/>
      <c r="AE53" s="39"/>
    </row>
    <row r="54" s="2" customFormat="1" ht="12" customHeight="1">
      <c r="A54" s="39"/>
      <c r="B54" s="40"/>
      <c r="C54" s="33" t="s">
        <v>22</v>
      </c>
      <c r="D54" s="41"/>
      <c r="E54" s="41"/>
      <c r="F54" s="28" t="str">
        <f>F12</f>
        <v xml:space="preserve"> </v>
      </c>
      <c r="G54" s="41"/>
      <c r="H54" s="41"/>
      <c r="I54" s="33" t="s">
        <v>24</v>
      </c>
      <c r="J54" s="73" t="str">
        <f>IF(J12="","",J12)</f>
        <v>26. 10. 2022</v>
      </c>
      <c r="K54" s="41"/>
      <c r="L54" s="41"/>
      <c r="M54" s="13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41"/>
      <c r="M55" s="136"/>
      <c r="S55" s="39"/>
      <c r="T55" s="39"/>
      <c r="U55" s="39"/>
      <c r="V55" s="39"/>
      <c r="W55" s="39"/>
      <c r="X55" s="39"/>
      <c r="Y55" s="39"/>
      <c r="Z55" s="39"/>
      <c r="AA55" s="39"/>
      <c r="AB55" s="39"/>
      <c r="AC55" s="39"/>
      <c r="AD55" s="39"/>
      <c r="AE55" s="39"/>
    </row>
    <row r="56" s="2" customFormat="1" ht="15.15" customHeight="1">
      <c r="A56" s="39"/>
      <c r="B56" s="40"/>
      <c r="C56" s="33" t="s">
        <v>26</v>
      </c>
      <c r="D56" s="41"/>
      <c r="E56" s="41"/>
      <c r="F56" s="28" t="str">
        <f>E15</f>
        <v>OŘ Ústí nad Labem</v>
      </c>
      <c r="G56" s="41"/>
      <c r="H56" s="41"/>
      <c r="I56" s="33" t="s">
        <v>32</v>
      </c>
      <c r="J56" s="37" t="str">
        <f>E21</f>
        <v xml:space="preserve"> </v>
      </c>
      <c r="K56" s="41"/>
      <c r="L56" s="41"/>
      <c r="M56" s="136"/>
      <c r="S56" s="39"/>
      <c r="T56" s="39"/>
      <c r="U56" s="39"/>
      <c r="V56" s="39"/>
      <c r="W56" s="39"/>
      <c r="X56" s="39"/>
      <c r="Y56" s="39"/>
      <c r="Z56" s="39"/>
      <c r="AA56" s="39"/>
      <c r="AB56" s="39"/>
      <c r="AC56" s="39"/>
      <c r="AD56" s="39"/>
      <c r="AE56" s="39"/>
    </row>
    <row r="57" s="2" customFormat="1" ht="15.15" customHeight="1">
      <c r="A57" s="39"/>
      <c r="B57" s="40"/>
      <c r="C57" s="33" t="s">
        <v>30</v>
      </c>
      <c r="D57" s="41"/>
      <c r="E57" s="41"/>
      <c r="F57" s="28" t="str">
        <f>IF(E18="","",E18)</f>
        <v>Vyplň údaj</v>
      </c>
      <c r="G57" s="41"/>
      <c r="H57" s="41"/>
      <c r="I57" s="33" t="s">
        <v>33</v>
      </c>
      <c r="J57" s="37" t="str">
        <f>E24</f>
        <v>Tomáš Šrédl</v>
      </c>
      <c r="K57" s="41"/>
      <c r="L57" s="41"/>
      <c r="M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41"/>
      <c r="M58" s="136"/>
      <c r="S58" s="39"/>
      <c r="T58" s="39"/>
      <c r="U58" s="39"/>
      <c r="V58" s="39"/>
      <c r="W58" s="39"/>
      <c r="X58" s="39"/>
      <c r="Y58" s="39"/>
      <c r="Z58" s="39"/>
      <c r="AA58" s="39"/>
      <c r="AB58" s="39"/>
      <c r="AC58" s="39"/>
      <c r="AD58" s="39"/>
      <c r="AE58" s="39"/>
    </row>
    <row r="59" s="2" customFormat="1" ht="29.28" customHeight="1">
      <c r="A59" s="39"/>
      <c r="B59" s="40"/>
      <c r="C59" s="163" t="s">
        <v>105</v>
      </c>
      <c r="D59" s="164"/>
      <c r="E59" s="164"/>
      <c r="F59" s="164"/>
      <c r="G59" s="164"/>
      <c r="H59" s="164"/>
      <c r="I59" s="165" t="s">
        <v>106</v>
      </c>
      <c r="J59" s="165" t="s">
        <v>107</v>
      </c>
      <c r="K59" s="165" t="s">
        <v>108</v>
      </c>
      <c r="L59" s="164"/>
      <c r="M59" s="13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41"/>
      <c r="M60" s="136"/>
      <c r="S60" s="39"/>
      <c r="T60" s="39"/>
      <c r="U60" s="39"/>
      <c r="V60" s="39"/>
      <c r="W60" s="39"/>
      <c r="X60" s="39"/>
      <c r="Y60" s="39"/>
      <c r="Z60" s="39"/>
      <c r="AA60" s="39"/>
      <c r="AB60" s="39"/>
      <c r="AC60" s="39"/>
      <c r="AD60" s="39"/>
      <c r="AE60" s="39"/>
    </row>
    <row r="61" s="2" customFormat="1" ht="22.8" customHeight="1">
      <c r="A61" s="39"/>
      <c r="B61" s="40"/>
      <c r="C61" s="166" t="s">
        <v>71</v>
      </c>
      <c r="D61" s="41"/>
      <c r="E61" s="41"/>
      <c r="F61" s="41"/>
      <c r="G61" s="41"/>
      <c r="H61" s="41"/>
      <c r="I61" s="103">
        <f>Q83</f>
        <v>0</v>
      </c>
      <c r="J61" s="103">
        <f>R83</f>
        <v>0</v>
      </c>
      <c r="K61" s="103">
        <f>K83</f>
        <v>0</v>
      </c>
      <c r="L61" s="41"/>
      <c r="M61" s="136"/>
      <c r="S61" s="39"/>
      <c r="T61" s="39"/>
      <c r="U61" s="39"/>
      <c r="V61" s="39"/>
      <c r="W61" s="39"/>
      <c r="X61" s="39"/>
      <c r="Y61" s="39"/>
      <c r="Z61" s="39"/>
      <c r="AA61" s="39"/>
      <c r="AB61" s="39"/>
      <c r="AC61" s="39"/>
      <c r="AD61" s="39"/>
      <c r="AE61" s="39"/>
      <c r="AU61" s="18" t="s">
        <v>109</v>
      </c>
    </row>
    <row r="62" s="9" customFormat="1" ht="24.96" customHeight="1">
      <c r="A62" s="9"/>
      <c r="B62" s="167"/>
      <c r="C62" s="168"/>
      <c r="D62" s="169" t="s">
        <v>110</v>
      </c>
      <c r="E62" s="170"/>
      <c r="F62" s="170"/>
      <c r="G62" s="170"/>
      <c r="H62" s="170"/>
      <c r="I62" s="171">
        <f>Q84</f>
        <v>0</v>
      </c>
      <c r="J62" s="171">
        <f>R84</f>
        <v>0</v>
      </c>
      <c r="K62" s="171">
        <f>K84</f>
        <v>0</v>
      </c>
      <c r="L62" s="168"/>
      <c r="M62" s="172"/>
      <c r="S62" s="9"/>
      <c r="T62" s="9"/>
      <c r="U62" s="9"/>
      <c r="V62" s="9"/>
      <c r="W62" s="9"/>
      <c r="X62" s="9"/>
      <c r="Y62" s="9"/>
      <c r="Z62" s="9"/>
      <c r="AA62" s="9"/>
      <c r="AB62" s="9"/>
      <c r="AC62" s="9"/>
      <c r="AD62" s="9"/>
      <c r="AE62" s="9"/>
    </row>
    <row r="63" s="10" customFormat="1" ht="19.92" customHeight="1">
      <c r="A63" s="10"/>
      <c r="B63" s="173"/>
      <c r="C63" s="174"/>
      <c r="D63" s="175" t="s">
        <v>111</v>
      </c>
      <c r="E63" s="176"/>
      <c r="F63" s="176"/>
      <c r="G63" s="176"/>
      <c r="H63" s="176"/>
      <c r="I63" s="177">
        <f>Q85</f>
        <v>0</v>
      </c>
      <c r="J63" s="177">
        <f>R85</f>
        <v>0</v>
      </c>
      <c r="K63" s="177">
        <f>K85</f>
        <v>0</v>
      </c>
      <c r="L63" s="174"/>
      <c r="M63" s="178"/>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41"/>
      <c r="M64" s="13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61"/>
      <c r="M65" s="13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63"/>
      <c r="M69" s="136"/>
      <c r="S69" s="39"/>
      <c r="T69" s="39"/>
      <c r="U69" s="39"/>
      <c r="V69" s="39"/>
      <c r="W69" s="39"/>
      <c r="X69" s="39"/>
      <c r="Y69" s="39"/>
      <c r="Z69" s="39"/>
      <c r="AA69" s="39"/>
      <c r="AB69" s="39"/>
      <c r="AC69" s="39"/>
      <c r="AD69" s="39"/>
      <c r="AE69" s="39"/>
    </row>
    <row r="70" s="2" customFormat="1" ht="24.96" customHeight="1">
      <c r="A70" s="39"/>
      <c r="B70" s="40"/>
      <c r="C70" s="24" t="s">
        <v>112</v>
      </c>
      <c r="D70" s="41"/>
      <c r="E70" s="41"/>
      <c r="F70" s="41"/>
      <c r="G70" s="41"/>
      <c r="H70" s="41"/>
      <c r="I70" s="41"/>
      <c r="J70" s="41"/>
      <c r="K70" s="41"/>
      <c r="L70" s="41"/>
      <c r="M70" s="13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41"/>
      <c r="M71" s="136"/>
      <c r="S71" s="39"/>
      <c r="T71" s="39"/>
      <c r="U71" s="39"/>
      <c r="V71" s="39"/>
      <c r="W71" s="39"/>
      <c r="X71" s="39"/>
      <c r="Y71" s="39"/>
      <c r="Z71" s="39"/>
      <c r="AA71" s="39"/>
      <c r="AB71" s="39"/>
      <c r="AC71" s="39"/>
      <c r="AD71" s="39"/>
      <c r="AE71" s="39"/>
    </row>
    <row r="72" s="2" customFormat="1" ht="12" customHeight="1">
      <c r="A72" s="39"/>
      <c r="B72" s="40"/>
      <c r="C72" s="33" t="s">
        <v>17</v>
      </c>
      <c r="D72" s="41"/>
      <c r="E72" s="41"/>
      <c r="F72" s="41"/>
      <c r="G72" s="41"/>
      <c r="H72" s="41"/>
      <c r="I72" s="41"/>
      <c r="J72" s="41"/>
      <c r="K72" s="41"/>
      <c r="L72" s="41"/>
      <c r="M72" s="136"/>
      <c r="S72" s="39"/>
      <c r="T72" s="39"/>
      <c r="U72" s="39"/>
      <c r="V72" s="39"/>
      <c r="W72" s="39"/>
      <c r="X72" s="39"/>
      <c r="Y72" s="39"/>
      <c r="Z72" s="39"/>
      <c r="AA72" s="39"/>
      <c r="AB72" s="39"/>
      <c r="AC72" s="39"/>
      <c r="AD72" s="39"/>
      <c r="AE72" s="39"/>
    </row>
    <row r="73" s="2" customFormat="1" ht="16.5" customHeight="1">
      <c r="A73" s="39"/>
      <c r="B73" s="40"/>
      <c r="C73" s="41"/>
      <c r="D73" s="41"/>
      <c r="E73" s="162" t="str">
        <f>E7</f>
        <v>Oprava staniční koleje v žst. Ústí n.L západ 2, 2b.SK</v>
      </c>
      <c r="F73" s="33"/>
      <c r="G73" s="33"/>
      <c r="H73" s="33"/>
      <c r="I73" s="41"/>
      <c r="J73" s="41"/>
      <c r="K73" s="41"/>
      <c r="L73" s="41"/>
      <c r="M73" s="136"/>
      <c r="S73" s="39"/>
      <c r="T73" s="39"/>
      <c r="U73" s="39"/>
      <c r="V73" s="39"/>
      <c r="W73" s="39"/>
      <c r="X73" s="39"/>
      <c r="Y73" s="39"/>
      <c r="Z73" s="39"/>
      <c r="AA73" s="39"/>
      <c r="AB73" s="39"/>
      <c r="AC73" s="39"/>
      <c r="AD73" s="39"/>
      <c r="AE73" s="39"/>
    </row>
    <row r="74" s="2" customFormat="1" ht="12" customHeight="1">
      <c r="A74" s="39"/>
      <c r="B74" s="40"/>
      <c r="C74" s="33" t="s">
        <v>100</v>
      </c>
      <c r="D74" s="41"/>
      <c r="E74" s="41"/>
      <c r="F74" s="41"/>
      <c r="G74" s="41"/>
      <c r="H74" s="41"/>
      <c r="I74" s="41"/>
      <c r="J74" s="41"/>
      <c r="K74" s="41"/>
      <c r="L74" s="41"/>
      <c r="M74" s="136"/>
      <c r="S74" s="39"/>
      <c r="T74" s="39"/>
      <c r="U74" s="39"/>
      <c r="V74" s="39"/>
      <c r="W74" s="39"/>
      <c r="X74" s="39"/>
      <c r="Y74" s="39"/>
      <c r="Z74" s="39"/>
      <c r="AA74" s="39"/>
      <c r="AB74" s="39"/>
      <c r="AC74" s="39"/>
      <c r="AD74" s="39"/>
      <c r="AE74" s="39"/>
    </row>
    <row r="75" s="2" customFormat="1" ht="16.5" customHeight="1">
      <c r="A75" s="39"/>
      <c r="B75" s="40"/>
      <c r="C75" s="41"/>
      <c r="D75" s="41"/>
      <c r="E75" s="70" t="str">
        <f>E9</f>
        <v>01 - Oprava SK č. 2B</v>
      </c>
      <c r="F75" s="41"/>
      <c r="G75" s="41"/>
      <c r="H75" s="41"/>
      <c r="I75" s="41"/>
      <c r="J75" s="41"/>
      <c r="K75" s="41"/>
      <c r="L75" s="41"/>
      <c r="M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41"/>
      <c r="M76" s="136"/>
      <c r="S76" s="39"/>
      <c r="T76" s="39"/>
      <c r="U76" s="39"/>
      <c r="V76" s="39"/>
      <c r="W76" s="39"/>
      <c r="X76" s="39"/>
      <c r="Y76" s="39"/>
      <c r="Z76" s="39"/>
      <c r="AA76" s="39"/>
      <c r="AB76" s="39"/>
      <c r="AC76" s="39"/>
      <c r="AD76" s="39"/>
      <c r="AE76" s="39"/>
    </row>
    <row r="77" s="2" customFormat="1" ht="12" customHeight="1">
      <c r="A77" s="39"/>
      <c r="B77" s="40"/>
      <c r="C77" s="33" t="s">
        <v>22</v>
      </c>
      <c r="D77" s="41"/>
      <c r="E77" s="41"/>
      <c r="F77" s="28" t="str">
        <f>F12</f>
        <v xml:space="preserve"> </v>
      </c>
      <c r="G77" s="41"/>
      <c r="H77" s="41"/>
      <c r="I77" s="33" t="s">
        <v>24</v>
      </c>
      <c r="J77" s="73" t="str">
        <f>IF(J12="","",J12)</f>
        <v>26. 10. 2022</v>
      </c>
      <c r="K77" s="41"/>
      <c r="L77" s="41"/>
      <c r="M77" s="13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41"/>
      <c r="M78" s="136"/>
      <c r="S78" s="39"/>
      <c r="T78" s="39"/>
      <c r="U78" s="39"/>
      <c r="V78" s="39"/>
      <c r="W78" s="39"/>
      <c r="X78" s="39"/>
      <c r="Y78" s="39"/>
      <c r="Z78" s="39"/>
      <c r="AA78" s="39"/>
      <c r="AB78" s="39"/>
      <c r="AC78" s="39"/>
      <c r="AD78" s="39"/>
      <c r="AE78" s="39"/>
    </row>
    <row r="79" s="2" customFormat="1" ht="15.15" customHeight="1">
      <c r="A79" s="39"/>
      <c r="B79" s="40"/>
      <c r="C79" s="33" t="s">
        <v>26</v>
      </c>
      <c r="D79" s="41"/>
      <c r="E79" s="41"/>
      <c r="F79" s="28" t="str">
        <f>E15</f>
        <v>OŘ Ústí nad Labem</v>
      </c>
      <c r="G79" s="41"/>
      <c r="H79" s="41"/>
      <c r="I79" s="33" t="s">
        <v>32</v>
      </c>
      <c r="J79" s="37" t="str">
        <f>E21</f>
        <v xml:space="preserve"> </v>
      </c>
      <c r="K79" s="41"/>
      <c r="L79" s="41"/>
      <c r="M79" s="136"/>
      <c r="S79" s="39"/>
      <c r="T79" s="39"/>
      <c r="U79" s="39"/>
      <c r="V79" s="39"/>
      <c r="W79" s="39"/>
      <c r="X79" s="39"/>
      <c r="Y79" s="39"/>
      <c r="Z79" s="39"/>
      <c r="AA79" s="39"/>
      <c r="AB79" s="39"/>
      <c r="AC79" s="39"/>
      <c r="AD79" s="39"/>
      <c r="AE79" s="39"/>
    </row>
    <row r="80" s="2" customFormat="1" ht="15.15" customHeight="1">
      <c r="A80" s="39"/>
      <c r="B80" s="40"/>
      <c r="C80" s="33" t="s">
        <v>30</v>
      </c>
      <c r="D80" s="41"/>
      <c r="E80" s="41"/>
      <c r="F80" s="28" t="str">
        <f>IF(E18="","",E18)</f>
        <v>Vyplň údaj</v>
      </c>
      <c r="G80" s="41"/>
      <c r="H80" s="41"/>
      <c r="I80" s="33" t="s">
        <v>33</v>
      </c>
      <c r="J80" s="37" t="str">
        <f>E24</f>
        <v>Tomáš Šrédl</v>
      </c>
      <c r="K80" s="41"/>
      <c r="L80" s="41"/>
      <c r="M80" s="136"/>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41"/>
      <c r="M81" s="136"/>
      <c r="S81" s="39"/>
      <c r="T81" s="39"/>
      <c r="U81" s="39"/>
      <c r="V81" s="39"/>
      <c r="W81" s="39"/>
      <c r="X81" s="39"/>
      <c r="Y81" s="39"/>
      <c r="Z81" s="39"/>
      <c r="AA81" s="39"/>
      <c r="AB81" s="39"/>
      <c r="AC81" s="39"/>
      <c r="AD81" s="39"/>
      <c r="AE81" s="39"/>
    </row>
    <row r="82" s="11" customFormat="1" ht="29.28" customHeight="1">
      <c r="A82" s="179"/>
      <c r="B82" s="180"/>
      <c r="C82" s="181" t="s">
        <v>113</v>
      </c>
      <c r="D82" s="182" t="s">
        <v>56</v>
      </c>
      <c r="E82" s="182" t="s">
        <v>52</v>
      </c>
      <c r="F82" s="182" t="s">
        <v>53</v>
      </c>
      <c r="G82" s="182" t="s">
        <v>114</v>
      </c>
      <c r="H82" s="182" t="s">
        <v>115</v>
      </c>
      <c r="I82" s="182" t="s">
        <v>116</v>
      </c>
      <c r="J82" s="182" t="s">
        <v>117</v>
      </c>
      <c r="K82" s="182" t="s">
        <v>108</v>
      </c>
      <c r="L82" s="183" t="s">
        <v>118</v>
      </c>
      <c r="M82" s="184"/>
      <c r="N82" s="93" t="s">
        <v>20</v>
      </c>
      <c r="O82" s="94" t="s">
        <v>41</v>
      </c>
      <c r="P82" s="94" t="s">
        <v>119</v>
      </c>
      <c r="Q82" s="94" t="s">
        <v>120</v>
      </c>
      <c r="R82" s="94" t="s">
        <v>121</v>
      </c>
      <c r="S82" s="94" t="s">
        <v>122</v>
      </c>
      <c r="T82" s="94" t="s">
        <v>123</v>
      </c>
      <c r="U82" s="94" t="s">
        <v>124</v>
      </c>
      <c r="V82" s="94" t="s">
        <v>125</v>
      </c>
      <c r="W82" s="94" t="s">
        <v>126</v>
      </c>
      <c r="X82" s="95" t="s">
        <v>127</v>
      </c>
      <c r="Y82" s="179"/>
      <c r="Z82" s="179"/>
      <c r="AA82" s="179"/>
      <c r="AB82" s="179"/>
      <c r="AC82" s="179"/>
      <c r="AD82" s="179"/>
      <c r="AE82" s="179"/>
    </row>
    <row r="83" s="2" customFormat="1" ht="22.8" customHeight="1">
      <c r="A83" s="39"/>
      <c r="B83" s="40"/>
      <c r="C83" s="100" t="s">
        <v>128</v>
      </c>
      <c r="D83" s="41"/>
      <c r="E83" s="41"/>
      <c r="F83" s="41"/>
      <c r="G83" s="41"/>
      <c r="H83" s="41"/>
      <c r="I83" s="41"/>
      <c r="J83" s="41"/>
      <c r="K83" s="185">
        <f>BK83</f>
        <v>0</v>
      </c>
      <c r="L83" s="41"/>
      <c r="M83" s="45"/>
      <c r="N83" s="96"/>
      <c r="O83" s="186"/>
      <c r="P83" s="97"/>
      <c r="Q83" s="187">
        <f>Q84</f>
        <v>0</v>
      </c>
      <c r="R83" s="187">
        <f>R84</f>
        <v>0</v>
      </c>
      <c r="S83" s="97"/>
      <c r="T83" s="188">
        <f>T84</f>
        <v>0</v>
      </c>
      <c r="U83" s="97"/>
      <c r="V83" s="188">
        <f>V84</f>
        <v>975.39052000000004</v>
      </c>
      <c r="W83" s="97"/>
      <c r="X83" s="189">
        <f>X84</f>
        <v>0</v>
      </c>
      <c r="Y83" s="39"/>
      <c r="Z83" s="39"/>
      <c r="AA83" s="39"/>
      <c r="AB83" s="39"/>
      <c r="AC83" s="39"/>
      <c r="AD83" s="39"/>
      <c r="AE83" s="39"/>
      <c r="AT83" s="18" t="s">
        <v>72</v>
      </c>
      <c r="AU83" s="18" t="s">
        <v>109</v>
      </c>
      <c r="BK83" s="190">
        <f>BK84</f>
        <v>0</v>
      </c>
    </row>
    <row r="84" s="12" customFormat="1" ht="25.92" customHeight="1">
      <c r="A84" s="12"/>
      <c r="B84" s="191"/>
      <c r="C84" s="192"/>
      <c r="D84" s="193" t="s">
        <v>72</v>
      </c>
      <c r="E84" s="194" t="s">
        <v>129</v>
      </c>
      <c r="F84" s="194" t="s">
        <v>130</v>
      </c>
      <c r="G84" s="192"/>
      <c r="H84" s="192"/>
      <c r="I84" s="195"/>
      <c r="J84" s="195"/>
      <c r="K84" s="196">
        <f>BK84</f>
        <v>0</v>
      </c>
      <c r="L84" s="192"/>
      <c r="M84" s="197"/>
      <c r="N84" s="198"/>
      <c r="O84" s="199"/>
      <c r="P84" s="199"/>
      <c r="Q84" s="200">
        <f>Q85</f>
        <v>0</v>
      </c>
      <c r="R84" s="200">
        <f>R85</f>
        <v>0</v>
      </c>
      <c r="S84" s="199"/>
      <c r="T84" s="201">
        <f>T85</f>
        <v>0</v>
      </c>
      <c r="U84" s="199"/>
      <c r="V84" s="201">
        <f>V85</f>
        <v>975.39052000000004</v>
      </c>
      <c r="W84" s="199"/>
      <c r="X84" s="202">
        <f>X85</f>
        <v>0</v>
      </c>
      <c r="Y84" s="12"/>
      <c r="Z84" s="12"/>
      <c r="AA84" s="12"/>
      <c r="AB84" s="12"/>
      <c r="AC84" s="12"/>
      <c r="AD84" s="12"/>
      <c r="AE84" s="12"/>
      <c r="AR84" s="203" t="s">
        <v>81</v>
      </c>
      <c r="AT84" s="204" t="s">
        <v>72</v>
      </c>
      <c r="AU84" s="204" t="s">
        <v>73</v>
      </c>
      <c r="AY84" s="203" t="s">
        <v>131</v>
      </c>
      <c r="BK84" s="205">
        <f>BK85</f>
        <v>0</v>
      </c>
    </row>
    <row r="85" s="12" customFormat="1" ht="22.8" customHeight="1">
      <c r="A85" s="12"/>
      <c r="B85" s="191"/>
      <c r="C85" s="192"/>
      <c r="D85" s="193" t="s">
        <v>72</v>
      </c>
      <c r="E85" s="206" t="s">
        <v>132</v>
      </c>
      <c r="F85" s="206" t="s">
        <v>133</v>
      </c>
      <c r="G85" s="192"/>
      <c r="H85" s="192"/>
      <c r="I85" s="195"/>
      <c r="J85" s="195"/>
      <c r="K85" s="207">
        <f>BK85</f>
        <v>0</v>
      </c>
      <c r="L85" s="192"/>
      <c r="M85" s="197"/>
      <c r="N85" s="198"/>
      <c r="O85" s="199"/>
      <c r="P85" s="199"/>
      <c r="Q85" s="200">
        <f>SUM(Q86:Q229)</f>
        <v>0</v>
      </c>
      <c r="R85" s="200">
        <f>SUM(R86:R229)</f>
        <v>0</v>
      </c>
      <c r="S85" s="199"/>
      <c r="T85" s="201">
        <f>SUM(T86:T229)</f>
        <v>0</v>
      </c>
      <c r="U85" s="199"/>
      <c r="V85" s="201">
        <f>SUM(V86:V229)</f>
        <v>975.39052000000004</v>
      </c>
      <c r="W85" s="199"/>
      <c r="X85" s="202">
        <f>SUM(X86:X229)</f>
        <v>0</v>
      </c>
      <c r="Y85" s="12"/>
      <c r="Z85" s="12"/>
      <c r="AA85" s="12"/>
      <c r="AB85" s="12"/>
      <c r="AC85" s="12"/>
      <c r="AD85" s="12"/>
      <c r="AE85" s="12"/>
      <c r="AR85" s="203" t="s">
        <v>81</v>
      </c>
      <c r="AT85" s="204" t="s">
        <v>72</v>
      </c>
      <c r="AU85" s="204" t="s">
        <v>81</v>
      </c>
      <c r="AY85" s="203" t="s">
        <v>131</v>
      </c>
      <c r="BK85" s="205">
        <f>SUM(BK86:BK229)</f>
        <v>0</v>
      </c>
    </row>
    <row r="86" s="2" customFormat="1" ht="24.15" customHeight="1">
      <c r="A86" s="39"/>
      <c r="B86" s="40"/>
      <c r="C86" s="208" t="s">
        <v>81</v>
      </c>
      <c r="D86" s="209" t="s">
        <v>134</v>
      </c>
      <c r="E86" s="210" t="s">
        <v>135</v>
      </c>
      <c r="F86" s="211" t="s">
        <v>136</v>
      </c>
      <c r="G86" s="212" t="s">
        <v>137</v>
      </c>
      <c r="H86" s="213">
        <v>556</v>
      </c>
      <c r="I86" s="214"/>
      <c r="J86" s="214"/>
      <c r="K86" s="215">
        <f>ROUND(P86*H86,2)</f>
        <v>0</v>
      </c>
      <c r="L86" s="211" t="s">
        <v>138</v>
      </c>
      <c r="M86" s="45"/>
      <c r="N86" s="216" t="s">
        <v>20</v>
      </c>
      <c r="O86" s="217" t="s">
        <v>42</v>
      </c>
      <c r="P86" s="218">
        <f>I86+J86</f>
        <v>0</v>
      </c>
      <c r="Q86" s="218">
        <f>ROUND(I86*H86,2)</f>
        <v>0</v>
      </c>
      <c r="R86" s="218">
        <f>ROUND(J86*H86,2)</f>
        <v>0</v>
      </c>
      <c r="S86" s="85"/>
      <c r="T86" s="219">
        <f>S86*H86</f>
        <v>0</v>
      </c>
      <c r="U86" s="219">
        <v>0</v>
      </c>
      <c r="V86" s="219">
        <f>U86*H86</f>
        <v>0</v>
      </c>
      <c r="W86" s="219">
        <v>0</v>
      </c>
      <c r="X86" s="220">
        <f>W86*H86</f>
        <v>0</v>
      </c>
      <c r="Y86" s="39"/>
      <c r="Z86" s="39"/>
      <c r="AA86" s="39"/>
      <c r="AB86" s="39"/>
      <c r="AC86" s="39"/>
      <c r="AD86" s="39"/>
      <c r="AE86" s="39"/>
      <c r="AR86" s="221" t="s">
        <v>139</v>
      </c>
      <c r="AT86" s="221" t="s">
        <v>134</v>
      </c>
      <c r="AU86" s="221" t="s">
        <v>83</v>
      </c>
      <c r="AY86" s="18" t="s">
        <v>131</v>
      </c>
      <c r="BE86" s="222">
        <f>IF(O86="základní",K86,0)</f>
        <v>0</v>
      </c>
      <c r="BF86" s="222">
        <f>IF(O86="snížená",K86,0)</f>
        <v>0</v>
      </c>
      <c r="BG86" s="222">
        <f>IF(O86="zákl. přenesená",K86,0)</f>
        <v>0</v>
      </c>
      <c r="BH86" s="222">
        <f>IF(O86="sníž. přenesená",K86,0)</f>
        <v>0</v>
      </c>
      <c r="BI86" s="222">
        <f>IF(O86="nulová",K86,0)</f>
        <v>0</v>
      </c>
      <c r="BJ86" s="18" t="s">
        <v>81</v>
      </c>
      <c r="BK86" s="222">
        <f>ROUND(P86*H86,2)</f>
        <v>0</v>
      </c>
      <c r="BL86" s="18" t="s">
        <v>139</v>
      </c>
      <c r="BM86" s="221" t="s">
        <v>140</v>
      </c>
    </row>
    <row r="87" s="2" customFormat="1">
      <c r="A87" s="39"/>
      <c r="B87" s="40"/>
      <c r="C87" s="41"/>
      <c r="D87" s="223" t="s">
        <v>141</v>
      </c>
      <c r="E87" s="41"/>
      <c r="F87" s="224" t="s">
        <v>142</v>
      </c>
      <c r="G87" s="41"/>
      <c r="H87" s="41"/>
      <c r="I87" s="225"/>
      <c r="J87" s="225"/>
      <c r="K87" s="41"/>
      <c r="L87" s="41"/>
      <c r="M87" s="45"/>
      <c r="N87" s="226"/>
      <c r="O87" s="227"/>
      <c r="P87" s="85"/>
      <c r="Q87" s="85"/>
      <c r="R87" s="85"/>
      <c r="S87" s="85"/>
      <c r="T87" s="85"/>
      <c r="U87" s="85"/>
      <c r="V87" s="85"/>
      <c r="W87" s="85"/>
      <c r="X87" s="86"/>
      <c r="Y87" s="39"/>
      <c r="Z87" s="39"/>
      <c r="AA87" s="39"/>
      <c r="AB87" s="39"/>
      <c r="AC87" s="39"/>
      <c r="AD87" s="39"/>
      <c r="AE87" s="39"/>
      <c r="AT87" s="18" t="s">
        <v>141</v>
      </c>
      <c r="AU87" s="18" t="s">
        <v>83</v>
      </c>
    </row>
    <row r="88" s="13" customFormat="1">
      <c r="A88" s="13"/>
      <c r="B88" s="228"/>
      <c r="C88" s="229"/>
      <c r="D88" s="223" t="s">
        <v>143</v>
      </c>
      <c r="E88" s="230" t="s">
        <v>20</v>
      </c>
      <c r="F88" s="231" t="s">
        <v>144</v>
      </c>
      <c r="G88" s="229"/>
      <c r="H88" s="232">
        <v>556</v>
      </c>
      <c r="I88" s="233"/>
      <c r="J88" s="233"/>
      <c r="K88" s="229"/>
      <c r="L88" s="229"/>
      <c r="M88" s="234"/>
      <c r="N88" s="235"/>
      <c r="O88" s="236"/>
      <c r="P88" s="236"/>
      <c r="Q88" s="236"/>
      <c r="R88" s="236"/>
      <c r="S88" s="236"/>
      <c r="T88" s="236"/>
      <c r="U88" s="236"/>
      <c r="V88" s="236"/>
      <c r="W88" s="236"/>
      <c r="X88" s="237"/>
      <c r="Y88" s="13"/>
      <c r="Z88" s="13"/>
      <c r="AA88" s="13"/>
      <c r="AB88" s="13"/>
      <c r="AC88" s="13"/>
      <c r="AD88" s="13"/>
      <c r="AE88" s="13"/>
      <c r="AT88" s="238" t="s">
        <v>143</v>
      </c>
      <c r="AU88" s="238" t="s">
        <v>83</v>
      </c>
      <c r="AV88" s="13" t="s">
        <v>83</v>
      </c>
      <c r="AW88" s="13" t="s">
        <v>5</v>
      </c>
      <c r="AX88" s="13" t="s">
        <v>81</v>
      </c>
      <c r="AY88" s="238" t="s">
        <v>131</v>
      </c>
    </row>
    <row r="89" s="2" customFormat="1" ht="24.15" customHeight="1">
      <c r="A89" s="39"/>
      <c r="B89" s="40"/>
      <c r="C89" s="208" t="s">
        <v>83</v>
      </c>
      <c r="D89" s="209" t="s">
        <v>134</v>
      </c>
      <c r="E89" s="210" t="s">
        <v>145</v>
      </c>
      <c r="F89" s="211" t="s">
        <v>146</v>
      </c>
      <c r="G89" s="212" t="s">
        <v>147</v>
      </c>
      <c r="H89" s="213">
        <v>0.34100000000000003</v>
      </c>
      <c r="I89" s="214"/>
      <c r="J89" s="214"/>
      <c r="K89" s="215">
        <f>ROUND(P89*H89,2)</f>
        <v>0</v>
      </c>
      <c r="L89" s="211" t="s">
        <v>138</v>
      </c>
      <c r="M89" s="45"/>
      <c r="N89" s="216" t="s">
        <v>20</v>
      </c>
      <c r="O89" s="217" t="s">
        <v>42</v>
      </c>
      <c r="P89" s="218">
        <f>I89+J89</f>
        <v>0</v>
      </c>
      <c r="Q89" s="218">
        <f>ROUND(I89*H89,2)</f>
        <v>0</v>
      </c>
      <c r="R89" s="218">
        <f>ROUND(J89*H89,2)</f>
        <v>0</v>
      </c>
      <c r="S89" s="85"/>
      <c r="T89" s="219">
        <f>S89*H89</f>
        <v>0</v>
      </c>
      <c r="U89" s="219">
        <v>0</v>
      </c>
      <c r="V89" s="219">
        <f>U89*H89</f>
        <v>0</v>
      </c>
      <c r="W89" s="219">
        <v>0</v>
      </c>
      <c r="X89" s="220">
        <f>W89*H89</f>
        <v>0</v>
      </c>
      <c r="Y89" s="39"/>
      <c r="Z89" s="39"/>
      <c r="AA89" s="39"/>
      <c r="AB89" s="39"/>
      <c r="AC89" s="39"/>
      <c r="AD89" s="39"/>
      <c r="AE89" s="39"/>
      <c r="AR89" s="221" t="s">
        <v>139</v>
      </c>
      <c r="AT89" s="221" t="s">
        <v>134</v>
      </c>
      <c r="AU89" s="221" t="s">
        <v>83</v>
      </c>
      <c r="AY89" s="18" t="s">
        <v>131</v>
      </c>
      <c r="BE89" s="222">
        <f>IF(O89="základní",K89,0)</f>
        <v>0</v>
      </c>
      <c r="BF89" s="222">
        <f>IF(O89="snížená",K89,0)</f>
        <v>0</v>
      </c>
      <c r="BG89" s="222">
        <f>IF(O89="zákl. přenesená",K89,0)</f>
        <v>0</v>
      </c>
      <c r="BH89" s="222">
        <f>IF(O89="sníž. přenesená",K89,0)</f>
        <v>0</v>
      </c>
      <c r="BI89" s="222">
        <f>IF(O89="nulová",K89,0)</f>
        <v>0</v>
      </c>
      <c r="BJ89" s="18" t="s">
        <v>81</v>
      </c>
      <c r="BK89" s="222">
        <f>ROUND(P89*H89,2)</f>
        <v>0</v>
      </c>
      <c r="BL89" s="18" t="s">
        <v>139</v>
      </c>
      <c r="BM89" s="221" t="s">
        <v>148</v>
      </c>
    </row>
    <row r="90" s="2" customFormat="1">
      <c r="A90" s="39"/>
      <c r="B90" s="40"/>
      <c r="C90" s="41"/>
      <c r="D90" s="223" t="s">
        <v>141</v>
      </c>
      <c r="E90" s="41"/>
      <c r="F90" s="224" t="s">
        <v>149</v>
      </c>
      <c r="G90" s="41"/>
      <c r="H90" s="41"/>
      <c r="I90" s="225"/>
      <c r="J90" s="225"/>
      <c r="K90" s="41"/>
      <c r="L90" s="41"/>
      <c r="M90" s="45"/>
      <c r="N90" s="226"/>
      <c r="O90" s="227"/>
      <c r="P90" s="85"/>
      <c r="Q90" s="85"/>
      <c r="R90" s="85"/>
      <c r="S90" s="85"/>
      <c r="T90" s="85"/>
      <c r="U90" s="85"/>
      <c r="V90" s="85"/>
      <c r="W90" s="85"/>
      <c r="X90" s="86"/>
      <c r="Y90" s="39"/>
      <c r="Z90" s="39"/>
      <c r="AA90" s="39"/>
      <c r="AB90" s="39"/>
      <c r="AC90" s="39"/>
      <c r="AD90" s="39"/>
      <c r="AE90" s="39"/>
      <c r="AT90" s="18" t="s">
        <v>141</v>
      </c>
      <c r="AU90" s="18" t="s">
        <v>83</v>
      </c>
    </row>
    <row r="91" s="13" customFormat="1">
      <c r="A91" s="13"/>
      <c r="B91" s="228"/>
      <c r="C91" s="229"/>
      <c r="D91" s="223" t="s">
        <v>143</v>
      </c>
      <c r="E91" s="230" t="s">
        <v>20</v>
      </c>
      <c r="F91" s="231" t="s">
        <v>150</v>
      </c>
      <c r="G91" s="229"/>
      <c r="H91" s="232">
        <v>0.34100000000000003</v>
      </c>
      <c r="I91" s="233"/>
      <c r="J91" s="233"/>
      <c r="K91" s="229"/>
      <c r="L91" s="229"/>
      <c r="M91" s="234"/>
      <c r="N91" s="235"/>
      <c r="O91" s="236"/>
      <c r="P91" s="236"/>
      <c r="Q91" s="236"/>
      <c r="R91" s="236"/>
      <c r="S91" s="236"/>
      <c r="T91" s="236"/>
      <c r="U91" s="236"/>
      <c r="V91" s="236"/>
      <c r="W91" s="236"/>
      <c r="X91" s="237"/>
      <c r="Y91" s="13"/>
      <c r="Z91" s="13"/>
      <c r="AA91" s="13"/>
      <c r="AB91" s="13"/>
      <c r="AC91" s="13"/>
      <c r="AD91" s="13"/>
      <c r="AE91" s="13"/>
      <c r="AT91" s="238" t="s">
        <v>143</v>
      </c>
      <c r="AU91" s="238" t="s">
        <v>83</v>
      </c>
      <c r="AV91" s="13" t="s">
        <v>83</v>
      </c>
      <c r="AW91" s="13" t="s">
        <v>5</v>
      </c>
      <c r="AX91" s="13" t="s">
        <v>81</v>
      </c>
      <c r="AY91" s="238" t="s">
        <v>131</v>
      </c>
    </row>
    <row r="92" s="2" customFormat="1">
      <c r="A92" s="39"/>
      <c r="B92" s="40"/>
      <c r="C92" s="208" t="s">
        <v>151</v>
      </c>
      <c r="D92" s="209" t="s">
        <v>134</v>
      </c>
      <c r="E92" s="210" t="s">
        <v>152</v>
      </c>
      <c r="F92" s="211" t="s">
        <v>153</v>
      </c>
      <c r="G92" s="212" t="s">
        <v>137</v>
      </c>
      <c r="H92" s="213">
        <v>20</v>
      </c>
      <c r="I92" s="214"/>
      <c r="J92" s="214"/>
      <c r="K92" s="215">
        <f>ROUND(P92*H92,2)</f>
        <v>0</v>
      </c>
      <c r="L92" s="211" t="s">
        <v>138</v>
      </c>
      <c r="M92" s="45"/>
      <c r="N92" s="216" t="s">
        <v>20</v>
      </c>
      <c r="O92" s="217" t="s">
        <v>42</v>
      </c>
      <c r="P92" s="218">
        <f>I92+J92</f>
        <v>0</v>
      </c>
      <c r="Q92" s="218">
        <f>ROUND(I92*H92,2)</f>
        <v>0</v>
      </c>
      <c r="R92" s="218">
        <f>ROUND(J92*H92,2)</f>
        <v>0</v>
      </c>
      <c r="S92" s="85"/>
      <c r="T92" s="219">
        <f>S92*H92</f>
        <v>0</v>
      </c>
      <c r="U92" s="219">
        <v>0</v>
      </c>
      <c r="V92" s="219">
        <f>U92*H92</f>
        <v>0</v>
      </c>
      <c r="W92" s="219">
        <v>0</v>
      </c>
      <c r="X92" s="220">
        <f>W92*H92</f>
        <v>0</v>
      </c>
      <c r="Y92" s="39"/>
      <c r="Z92" s="39"/>
      <c r="AA92" s="39"/>
      <c r="AB92" s="39"/>
      <c r="AC92" s="39"/>
      <c r="AD92" s="39"/>
      <c r="AE92" s="39"/>
      <c r="AR92" s="221" t="s">
        <v>139</v>
      </c>
      <c r="AT92" s="221" t="s">
        <v>134</v>
      </c>
      <c r="AU92" s="221" t="s">
        <v>83</v>
      </c>
      <c r="AY92" s="18" t="s">
        <v>131</v>
      </c>
      <c r="BE92" s="222">
        <f>IF(O92="základní",K92,0)</f>
        <v>0</v>
      </c>
      <c r="BF92" s="222">
        <f>IF(O92="snížená",K92,0)</f>
        <v>0</v>
      </c>
      <c r="BG92" s="222">
        <f>IF(O92="zákl. přenesená",K92,0)</f>
        <v>0</v>
      </c>
      <c r="BH92" s="222">
        <f>IF(O92="sníž. přenesená",K92,0)</f>
        <v>0</v>
      </c>
      <c r="BI92" s="222">
        <f>IF(O92="nulová",K92,0)</f>
        <v>0</v>
      </c>
      <c r="BJ92" s="18" t="s">
        <v>81</v>
      </c>
      <c r="BK92" s="222">
        <f>ROUND(P92*H92,2)</f>
        <v>0</v>
      </c>
      <c r="BL92" s="18" t="s">
        <v>139</v>
      </c>
      <c r="BM92" s="221" t="s">
        <v>154</v>
      </c>
    </row>
    <row r="93" s="2" customFormat="1">
      <c r="A93" s="39"/>
      <c r="B93" s="40"/>
      <c r="C93" s="41"/>
      <c r="D93" s="223" t="s">
        <v>141</v>
      </c>
      <c r="E93" s="41"/>
      <c r="F93" s="224" t="s">
        <v>155</v>
      </c>
      <c r="G93" s="41"/>
      <c r="H93" s="41"/>
      <c r="I93" s="225"/>
      <c r="J93" s="225"/>
      <c r="K93" s="41"/>
      <c r="L93" s="41"/>
      <c r="M93" s="45"/>
      <c r="N93" s="226"/>
      <c r="O93" s="227"/>
      <c r="P93" s="85"/>
      <c r="Q93" s="85"/>
      <c r="R93" s="85"/>
      <c r="S93" s="85"/>
      <c r="T93" s="85"/>
      <c r="U93" s="85"/>
      <c r="V93" s="85"/>
      <c r="W93" s="85"/>
      <c r="X93" s="86"/>
      <c r="Y93" s="39"/>
      <c r="Z93" s="39"/>
      <c r="AA93" s="39"/>
      <c r="AB93" s="39"/>
      <c r="AC93" s="39"/>
      <c r="AD93" s="39"/>
      <c r="AE93" s="39"/>
      <c r="AT93" s="18" t="s">
        <v>141</v>
      </c>
      <c r="AU93" s="18" t="s">
        <v>83</v>
      </c>
    </row>
    <row r="94" s="13" customFormat="1">
      <c r="A94" s="13"/>
      <c r="B94" s="228"/>
      <c r="C94" s="229"/>
      <c r="D94" s="223" t="s">
        <v>143</v>
      </c>
      <c r="E94" s="230" t="s">
        <v>20</v>
      </c>
      <c r="F94" s="231" t="s">
        <v>156</v>
      </c>
      <c r="G94" s="229"/>
      <c r="H94" s="232">
        <v>20</v>
      </c>
      <c r="I94" s="233"/>
      <c r="J94" s="233"/>
      <c r="K94" s="229"/>
      <c r="L94" s="229"/>
      <c r="M94" s="234"/>
      <c r="N94" s="235"/>
      <c r="O94" s="236"/>
      <c r="P94" s="236"/>
      <c r="Q94" s="236"/>
      <c r="R94" s="236"/>
      <c r="S94" s="236"/>
      <c r="T94" s="236"/>
      <c r="U94" s="236"/>
      <c r="V94" s="236"/>
      <c r="W94" s="236"/>
      <c r="X94" s="237"/>
      <c r="Y94" s="13"/>
      <c r="Z94" s="13"/>
      <c r="AA94" s="13"/>
      <c r="AB94" s="13"/>
      <c r="AC94" s="13"/>
      <c r="AD94" s="13"/>
      <c r="AE94" s="13"/>
      <c r="AT94" s="238" t="s">
        <v>143</v>
      </c>
      <c r="AU94" s="238" t="s">
        <v>83</v>
      </c>
      <c r="AV94" s="13" t="s">
        <v>83</v>
      </c>
      <c r="AW94" s="13" t="s">
        <v>5</v>
      </c>
      <c r="AX94" s="13" t="s">
        <v>81</v>
      </c>
      <c r="AY94" s="238" t="s">
        <v>131</v>
      </c>
    </row>
    <row r="95" s="2" customFormat="1" ht="37.8" customHeight="1">
      <c r="A95" s="39"/>
      <c r="B95" s="40"/>
      <c r="C95" s="208" t="s">
        <v>139</v>
      </c>
      <c r="D95" s="209" t="s">
        <v>134</v>
      </c>
      <c r="E95" s="210" t="s">
        <v>157</v>
      </c>
      <c r="F95" s="211" t="s">
        <v>158</v>
      </c>
      <c r="G95" s="212" t="s">
        <v>137</v>
      </c>
      <c r="H95" s="213">
        <v>10</v>
      </c>
      <c r="I95" s="214"/>
      <c r="J95" s="214"/>
      <c r="K95" s="215">
        <f>ROUND(P95*H95,2)</f>
        <v>0</v>
      </c>
      <c r="L95" s="211" t="s">
        <v>138</v>
      </c>
      <c r="M95" s="45"/>
      <c r="N95" s="216" t="s">
        <v>20</v>
      </c>
      <c r="O95" s="217" t="s">
        <v>42</v>
      </c>
      <c r="P95" s="218">
        <f>I95+J95</f>
        <v>0</v>
      </c>
      <c r="Q95" s="218">
        <f>ROUND(I95*H95,2)</f>
        <v>0</v>
      </c>
      <c r="R95" s="218">
        <f>ROUND(J95*H95,2)</f>
        <v>0</v>
      </c>
      <c r="S95" s="85"/>
      <c r="T95" s="219">
        <f>S95*H95</f>
        <v>0</v>
      </c>
      <c r="U95" s="219">
        <v>0</v>
      </c>
      <c r="V95" s="219">
        <f>U95*H95</f>
        <v>0</v>
      </c>
      <c r="W95" s="219">
        <v>0</v>
      </c>
      <c r="X95" s="220">
        <f>W95*H95</f>
        <v>0</v>
      </c>
      <c r="Y95" s="39"/>
      <c r="Z95" s="39"/>
      <c r="AA95" s="39"/>
      <c r="AB95" s="39"/>
      <c r="AC95" s="39"/>
      <c r="AD95" s="39"/>
      <c r="AE95" s="39"/>
      <c r="AR95" s="221" t="s">
        <v>139</v>
      </c>
      <c r="AT95" s="221" t="s">
        <v>134</v>
      </c>
      <c r="AU95" s="221" t="s">
        <v>83</v>
      </c>
      <c r="AY95" s="18" t="s">
        <v>131</v>
      </c>
      <c r="BE95" s="222">
        <f>IF(O95="základní",K95,0)</f>
        <v>0</v>
      </c>
      <c r="BF95" s="222">
        <f>IF(O95="snížená",K95,0)</f>
        <v>0</v>
      </c>
      <c r="BG95" s="222">
        <f>IF(O95="zákl. přenesená",K95,0)</f>
        <v>0</v>
      </c>
      <c r="BH95" s="222">
        <f>IF(O95="sníž. přenesená",K95,0)</f>
        <v>0</v>
      </c>
      <c r="BI95" s="222">
        <f>IF(O95="nulová",K95,0)</f>
        <v>0</v>
      </c>
      <c r="BJ95" s="18" t="s">
        <v>81</v>
      </c>
      <c r="BK95" s="222">
        <f>ROUND(P95*H95,2)</f>
        <v>0</v>
      </c>
      <c r="BL95" s="18" t="s">
        <v>139</v>
      </c>
      <c r="BM95" s="221" t="s">
        <v>159</v>
      </c>
    </row>
    <row r="96" s="2" customFormat="1">
      <c r="A96" s="39"/>
      <c r="B96" s="40"/>
      <c r="C96" s="41"/>
      <c r="D96" s="223" t="s">
        <v>141</v>
      </c>
      <c r="E96" s="41"/>
      <c r="F96" s="224" t="s">
        <v>160</v>
      </c>
      <c r="G96" s="41"/>
      <c r="H96" s="41"/>
      <c r="I96" s="225"/>
      <c r="J96" s="225"/>
      <c r="K96" s="41"/>
      <c r="L96" s="41"/>
      <c r="M96" s="45"/>
      <c r="N96" s="226"/>
      <c r="O96" s="227"/>
      <c r="P96" s="85"/>
      <c r="Q96" s="85"/>
      <c r="R96" s="85"/>
      <c r="S96" s="85"/>
      <c r="T96" s="85"/>
      <c r="U96" s="85"/>
      <c r="V96" s="85"/>
      <c r="W96" s="85"/>
      <c r="X96" s="86"/>
      <c r="Y96" s="39"/>
      <c r="Z96" s="39"/>
      <c r="AA96" s="39"/>
      <c r="AB96" s="39"/>
      <c r="AC96" s="39"/>
      <c r="AD96" s="39"/>
      <c r="AE96" s="39"/>
      <c r="AT96" s="18" t="s">
        <v>141</v>
      </c>
      <c r="AU96" s="18" t="s">
        <v>83</v>
      </c>
    </row>
    <row r="97" s="13" customFormat="1">
      <c r="A97" s="13"/>
      <c r="B97" s="228"/>
      <c r="C97" s="229"/>
      <c r="D97" s="223" t="s">
        <v>143</v>
      </c>
      <c r="E97" s="230" t="s">
        <v>20</v>
      </c>
      <c r="F97" s="231" t="s">
        <v>161</v>
      </c>
      <c r="G97" s="229"/>
      <c r="H97" s="232">
        <v>10</v>
      </c>
      <c r="I97" s="233"/>
      <c r="J97" s="233"/>
      <c r="K97" s="229"/>
      <c r="L97" s="229"/>
      <c r="M97" s="234"/>
      <c r="N97" s="235"/>
      <c r="O97" s="236"/>
      <c r="P97" s="236"/>
      <c r="Q97" s="236"/>
      <c r="R97" s="236"/>
      <c r="S97" s="236"/>
      <c r="T97" s="236"/>
      <c r="U97" s="236"/>
      <c r="V97" s="236"/>
      <c r="W97" s="236"/>
      <c r="X97" s="237"/>
      <c r="Y97" s="13"/>
      <c r="Z97" s="13"/>
      <c r="AA97" s="13"/>
      <c r="AB97" s="13"/>
      <c r="AC97" s="13"/>
      <c r="AD97" s="13"/>
      <c r="AE97" s="13"/>
      <c r="AT97" s="238" t="s">
        <v>143</v>
      </c>
      <c r="AU97" s="238" t="s">
        <v>83</v>
      </c>
      <c r="AV97" s="13" t="s">
        <v>83</v>
      </c>
      <c r="AW97" s="13" t="s">
        <v>5</v>
      </c>
      <c r="AX97" s="13" t="s">
        <v>81</v>
      </c>
      <c r="AY97" s="238" t="s">
        <v>131</v>
      </c>
    </row>
    <row r="98" s="2" customFormat="1" ht="24.15" customHeight="1">
      <c r="A98" s="39"/>
      <c r="B98" s="40"/>
      <c r="C98" s="208" t="s">
        <v>132</v>
      </c>
      <c r="D98" s="209" t="s">
        <v>134</v>
      </c>
      <c r="E98" s="210" t="s">
        <v>162</v>
      </c>
      <c r="F98" s="211" t="s">
        <v>163</v>
      </c>
      <c r="G98" s="212" t="s">
        <v>137</v>
      </c>
      <c r="H98" s="213">
        <v>563</v>
      </c>
      <c r="I98" s="214"/>
      <c r="J98" s="214"/>
      <c r="K98" s="215">
        <f>ROUND(P98*H98,2)</f>
        <v>0</v>
      </c>
      <c r="L98" s="211" t="s">
        <v>138</v>
      </c>
      <c r="M98" s="45"/>
      <c r="N98" s="216" t="s">
        <v>20</v>
      </c>
      <c r="O98" s="217" t="s">
        <v>42</v>
      </c>
      <c r="P98" s="218">
        <f>I98+J98</f>
        <v>0</v>
      </c>
      <c r="Q98" s="218">
        <f>ROUND(I98*H98,2)</f>
        <v>0</v>
      </c>
      <c r="R98" s="218">
        <f>ROUND(J98*H98,2)</f>
        <v>0</v>
      </c>
      <c r="S98" s="85"/>
      <c r="T98" s="219">
        <f>S98*H98</f>
        <v>0</v>
      </c>
      <c r="U98" s="219">
        <v>0</v>
      </c>
      <c r="V98" s="219">
        <f>U98*H98</f>
        <v>0</v>
      </c>
      <c r="W98" s="219">
        <v>0</v>
      </c>
      <c r="X98" s="220">
        <f>W98*H98</f>
        <v>0</v>
      </c>
      <c r="Y98" s="39"/>
      <c r="Z98" s="39"/>
      <c r="AA98" s="39"/>
      <c r="AB98" s="39"/>
      <c r="AC98" s="39"/>
      <c r="AD98" s="39"/>
      <c r="AE98" s="39"/>
      <c r="AR98" s="221" t="s">
        <v>139</v>
      </c>
      <c r="AT98" s="221" t="s">
        <v>134</v>
      </c>
      <c r="AU98" s="221" t="s">
        <v>83</v>
      </c>
      <c r="AY98" s="18" t="s">
        <v>131</v>
      </c>
      <c r="BE98" s="222">
        <f>IF(O98="základní",K98,0)</f>
        <v>0</v>
      </c>
      <c r="BF98" s="222">
        <f>IF(O98="snížená",K98,0)</f>
        <v>0</v>
      </c>
      <c r="BG98" s="222">
        <f>IF(O98="zákl. přenesená",K98,0)</f>
        <v>0</v>
      </c>
      <c r="BH98" s="222">
        <f>IF(O98="sníž. přenesená",K98,0)</f>
        <v>0</v>
      </c>
      <c r="BI98" s="222">
        <f>IF(O98="nulová",K98,0)</f>
        <v>0</v>
      </c>
      <c r="BJ98" s="18" t="s">
        <v>81</v>
      </c>
      <c r="BK98" s="222">
        <f>ROUND(P98*H98,2)</f>
        <v>0</v>
      </c>
      <c r="BL98" s="18" t="s">
        <v>139</v>
      </c>
      <c r="BM98" s="221" t="s">
        <v>164</v>
      </c>
    </row>
    <row r="99" s="2" customFormat="1">
      <c r="A99" s="39"/>
      <c r="B99" s="40"/>
      <c r="C99" s="41"/>
      <c r="D99" s="223" t="s">
        <v>141</v>
      </c>
      <c r="E99" s="41"/>
      <c r="F99" s="224" t="s">
        <v>165</v>
      </c>
      <c r="G99" s="41"/>
      <c r="H99" s="41"/>
      <c r="I99" s="225"/>
      <c r="J99" s="225"/>
      <c r="K99" s="41"/>
      <c r="L99" s="41"/>
      <c r="M99" s="45"/>
      <c r="N99" s="226"/>
      <c r="O99" s="227"/>
      <c r="P99" s="85"/>
      <c r="Q99" s="85"/>
      <c r="R99" s="85"/>
      <c r="S99" s="85"/>
      <c r="T99" s="85"/>
      <c r="U99" s="85"/>
      <c r="V99" s="85"/>
      <c r="W99" s="85"/>
      <c r="X99" s="86"/>
      <c r="Y99" s="39"/>
      <c r="Z99" s="39"/>
      <c r="AA99" s="39"/>
      <c r="AB99" s="39"/>
      <c r="AC99" s="39"/>
      <c r="AD99" s="39"/>
      <c r="AE99" s="39"/>
      <c r="AT99" s="18" t="s">
        <v>141</v>
      </c>
      <c r="AU99" s="18" t="s">
        <v>83</v>
      </c>
    </row>
    <row r="100" s="13" customFormat="1">
      <c r="A100" s="13"/>
      <c r="B100" s="228"/>
      <c r="C100" s="229"/>
      <c r="D100" s="223" t="s">
        <v>143</v>
      </c>
      <c r="E100" s="230" t="s">
        <v>20</v>
      </c>
      <c r="F100" s="231" t="s">
        <v>166</v>
      </c>
      <c r="G100" s="229"/>
      <c r="H100" s="232">
        <v>563</v>
      </c>
      <c r="I100" s="233"/>
      <c r="J100" s="233"/>
      <c r="K100" s="229"/>
      <c r="L100" s="229"/>
      <c r="M100" s="234"/>
      <c r="N100" s="235"/>
      <c r="O100" s="236"/>
      <c r="P100" s="236"/>
      <c r="Q100" s="236"/>
      <c r="R100" s="236"/>
      <c r="S100" s="236"/>
      <c r="T100" s="236"/>
      <c r="U100" s="236"/>
      <c r="V100" s="236"/>
      <c r="W100" s="236"/>
      <c r="X100" s="237"/>
      <c r="Y100" s="13"/>
      <c r="Z100" s="13"/>
      <c r="AA100" s="13"/>
      <c r="AB100" s="13"/>
      <c r="AC100" s="13"/>
      <c r="AD100" s="13"/>
      <c r="AE100" s="13"/>
      <c r="AT100" s="238" t="s">
        <v>143</v>
      </c>
      <c r="AU100" s="238" t="s">
        <v>83</v>
      </c>
      <c r="AV100" s="13" t="s">
        <v>83</v>
      </c>
      <c r="AW100" s="13" t="s">
        <v>5</v>
      </c>
      <c r="AX100" s="13" t="s">
        <v>81</v>
      </c>
      <c r="AY100" s="238" t="s">
        <v>131</v>
      </c>
    </row>
    <row r="101" s="2" customFormat="1">
      <c r="A101" s="39"/>
      <c r="B101" s="40"/>
      <c r="C101" s="239" t="s">
        <v>167</v>
      </c>
      <c r="D101" s="240" t="s">
        <v>168</v>
      </c>
      <c r="E101" s="241" t="s">
        <v>169</v>
      </c>
      <c r="F101" s="242" t="s">
        <v>170</v>
      </c>
      <c r="G101" s="243" t="s">
        <v>137</v>
      </c>
      <c r="H101" s="244">
        <v>1146</v>
      </c>
      <c r="I101" s="245"/>
      <c r="J101" s="246"/>
      <c r="K101" s="247">
        <f>ROUND(P101*H101,2)</f>
        <v>0</v>
      </c>
      <c r="L101" s="242" t="s">
        <v>138</v>
      </c>
      <c r="M101" s="248"/>
      <c r="N101" s="249" t="s">
        <v>20</v>
      </c>
      <c r="O101" s="217" t="s">
        <v>42</v>
      </c>
      <c r="P101" s="218">
        <f>I101+J101</f>
        <v>0</v>
      </c>
      <c r="Q101" s="218">
        <f>ROUND(I101*H101,2)</f>
        <v>0</v>
      </c>
      <c r="R101" s="218">
        <f>ROUND(J101*H101,2)</f>
        <v>0</v>
      </c>
      <c r="S101" s="85"/>
      <c r="T101" s="219">
        <f>S101*H101</f>
        <v>0</v>
      </c>
      <c r="U101" s="219">
        <v>0.00021000000000000001</v>
      </c>
      <c r="V101" s="219">
        <f>U101*H101</f>
        <v>0.24066000000000001</v>
      </c>
      <c r="W101" s="219">
        <v>0</v>
      </c>
      <c r="X101" s="220">
        <f>W101*H101</f>
        <v>0</v>
      </c>
      <c r="Y101" s="39"/>
      <c r="Z101" s="39"/>
      <c r="AA101" s="39"/>
      <c r="AB101" s="39"/>
      <c r="AC101" s="39"/>
      <c r="AD101" s="39"/>
      <c r="AE101" s="39"/>
      <c r="AR101" s="221" t="s">
        <v>171</v>
      </c>
      <c r="AT101" s="221" t="s">
        <v>168</v>
      </c>
      <c r="AU101" s="221" t="s">
        <v>83</v>
      </c>
      <c r="AY101" s="18" t="s">
        <v>131</v>
      </c>
      <c r="BE101" s="222">
        <f>IF(O101="základní",K101,0)</f>
        <v>0</v>
      </c>
      <c r="BF101" s="222">
        <f>IF(O101="snížená",K101,0)</f>
        <v>0</v>
      </c>
      <c r="BG101" s="222">
        <f>IF(O101="zákl. přenesená",K101,0)</f>
        <v>0</v>
      </c>
      <c r="BH101" s="222">
        <f>IF(O101="sníž. přenesená",K101,0)</f>
        <v>0</v>
      </c>
      <c r="BI101" s="222">
        <f>IF(O101="nulová",K101,0)</f>
        <v>0</v>
      </c>
      <c r="BJ101" s="18" t="s">
        <v>81</v>
      </c>
      <c r="BK101" s="222">
        <f>ROUND(P101*H101,2)</f>
        <v>0</v>
      </c>
      <c r="BL101" s="18" t="s">
        <v>139</v>
      </c>
      <c r="BM101" s="221" t="s">
        <v>172</v>
      </c>
    </row>
    <row r="102" s="2" customFormat="1">
      <c r="A102" s="39"/>
      <c r="B102" s="40"/>
      <c r="C102" s="41"/>
      <c r="D102" s="223" t="s">
        <v>141</v>
      </c>
      <c r="E102" s="41"/>
      <c r="F102" s="224" t="s">
        <v>170</v>
      </c>
      <c r="G102" s="41"/>
      <c r="H102" s="41"/>
      <c r="I102" s="225"/>
      <c r="J102" s="225"/>
      <c r="K102" s="41"/>
      <c r="L102" s="41"/>
      <c r="M102" s="45"/>
      <c r="N102" s="226"/>
      <c r="O102" s="227"/>
      <c r="P102" s="85"/>
      <c r="Q102" s="85"/>
      <c r="R102" s="85"/>
      <c r="S102" s="85"/>
      <c r="T102" s="85"/>
      <c r="U102" s="85"/>
      <c r="V102" s="85"/>
      <c r="W102" s="85"/>
      <c r="X102" s="86"/>
      <c r="Y102" s="39"/>
      <c r="Z102" s="39"/>
      <c r="AA102" s="39"/>
      <c r="AB102" s="39"/>
      <c r="AC102" s="39"/>
      <c r="AD102" s="39"/>
      <c r="AE102" s="39"/>
      <c r="AT102" s="18" t="s">
        <v>141</v>
      </c>
      <c r="AU102" s="18" t="s">
        <v>83</v>
      </c>
    </row>
    <row r="103" s="13" customFormat="1">
      <c r="A103" s="13"/>
      <c r="B103" s="228"/>
      <c r="C103" s="229"/>
      <c r="D103" s="223" t="s">
        <v>143</v>
      </c>
      <c r="E103" s="230" t="s">
        <v>20</v>
      </c>
      <c r="F103" s="231" t="s">
        <v>173</v>
      </c>
      <c r="G103" s="229"/>
      <c r="H103" s="232">
        <v>1146</v>
      </c>
      <c r="I103" s="233"/>
      <c r="J103" s="233"/>
      <c r="K103" s="229"/>
      <c r="L103" s="229"/>
      <c r="M103" s="234"/>
      <c r="N103" s="235"/>
      <c r="O103" s="236"/>
      <c r="P103" s="236"/>
      <c r="Q103" s="236"/>
      <c r="R103" s="236"/>
      <c r="S103" s="236"/>
      <c r="T103" s="236"/>
      <c r="U103" s="236"/>
      <c r="V103" s="236"/>
      <c r="W103" s="236"/>
      <c r="X103" s="237"/>
      <c r="Y103" s="13"/>
      <c r="Z103" s="13"/>
      <c r="AA103" s="13"/>
      <c r="AB103" s="13"/>
      <c r="AC103" s="13"/>
      <c r="AD103" s="13"/>
      <c r="AE103" s="13"/>
      <c r="AT103" s="238" t="s">
        <v>143</v>
      </c>
      <c r="AU103" s="238" t="s">
        <v>83</v>
      </c>
      <c r="AV103" s="13" t="s">
        <v>83</v>
      </c>
      <c r="AW103" s="13" t="s">
        <v>5</v>
      </c>
      <c r="AX103" s="13" t="s">
        <v>81</v>
      </c>
      <c r="AY103" s="238" t="s">
        <v>131</v>
      </c>
    </row>
    <row r="104" s="2" customFormat="1" ht="24.15" customHeight="1">
      <c r="A104" s="39"/>
      <c r="B104" s="40"/>
      <c r="C104" s="239" t="s">
        <v>174</v>
      </c>
      <c r="D104" s="240" t="s">
        <v>168</v>
      </c>
      <c r="E104" s="241" t="s">
        <v>175</v>
      </c>
      <c r="F104" s="242" t="s">
        <v>176</v>
      </c>
      <c r="G104" s="243" t="s">
        <v>137</v>
      </c>
      <c r="H104" s="244">
        <v>1146</v>
      </c>
      <c r="I104" s="245"/>
      <c r="J104" s="246"/>
      <c r="K104" s="247">
        <f>ROUND(P104*H104,2)</f>
        <v>0</v>
      </c>
      <c r="L104" s="242" t="s">
        <v>138</v>
      </c>
      <c r="M104" s="248"/>
      <c r="N104" s="249" t="s">
        <v>20</v>
      </c>
      <c r="O104" s="217" t="s">
        <v>42</v>
      </c>
      <c r="P104" s="218">
        <f>I104+J104</f>
        <v>0</v>
      </c>
      <c r="Q104" s="218">
        <f>ROUND(I104*H104,2)</f>
        <v>0</v>
      </c>
      <c r="R104" s="218">
        <f>ROUND(J104*H104,2)</f>
        <v>0</v>
      </c>
      <c r="S104" s="85"/>
      <c r="T104" s="219">
        <f>S104*H104</f>
        <v>0</v>
      </c>
      <c r="U104" s="219">
        <v>9.0000000000000006E-05</v>
      </c>
      <c r="V104" s="219">
        <f>U104*H104</f>
        <v>0.10314000000000001</v>
      </c>
      <c r="W104" s="219">
        <v>0</v>
      </c>
      <c r="X104" s="220">
        <f>W104*H104</f>
        <v>0</v>
      </c>
      <c r="Y104" s="39"/>
      <c r="Z104" s="39"/>
      <c r="AA104" s="39"/>
      <c r="AB104" s="39"/>
      <c r="AC104" s="39"/>
      <c r="AD104" s="39"/>
      <c r="AE104" s="39"/>
      <c r="AR104" s="221" t="s">
        <v>171</v>
      </c>
      <c r="AT104" s="221" t="s">
        <v>168</v>
      </c>
      <c r="AU104" s="221" t="s">
        <v>83</v>
      </c>
      <c r="AY104" s="18" t="s">
        <v>131</v>
      </c>
      <c r="BE104" s="222">
        <f>IF(O104="základní",K104,0)</f>
        <v>0</v>
      </c>
      <c r="BF104" s="222">
        <f>IF(O104="snížená",K104,0)</f>
        <v>0</v>
      </c>
      <c r="BG104" s="222">
        <f>IF(O104="zákl. přenesená",K104,0)</f>
        <v>0</v>
      </c>
      <c r="BH104" s="222">
        <f>IF(O104="sníž. přenesená",K104,0)</f>
        <v>0</v>
      </c>
      <c r="BI104" s="222">
        <f>IF(O104="nulová",K104,0)</f>
        <v>0</v>
      </c>
      <c r="BJ104" s="18" t="s">
        <v>81</v>
      </c>
      <c r="BK104" s="222">
        <f>ROUND(P104*H104,2)</f>
        <v>0</v>
      </c>
      <c r="BL104" s="18" t="s">
        <v>139</v>
      </c>
      <c r="BM104" s="221" t="s">
        <v>177</v>
      </c>
    </row>
    <row r="105" s="2" customFormat="1">
      <c r="A105" s="39"/>
      <c r="B105" s="40"/>
      <c r="C105" s="41"/>
      <c r="D105" s="223" t="s">
        <v>141</v>
      </c>
      <c r="E105" s="41"/>
      <c r="F105" s="224" t="s">
        <v>176</v>
      </c>
      <c r="G105" s="41"/>
      <c r="H105" s="41"/>
      <c r="I105" s="225"/>
      <c r="J105" s="225"/>
      <c r="K105" s="41"/>
      <c r="L105" s="41"/>
      <c r="M105" s="45"/>
      <c r="N105" s="226"/>
      <c r="O105" s="227"/>
      <c r="P105" s="85"/>
      <c r="Q105" s="85"/>
      <c r="R105" s="85"/>
      <c r="S105" s="85"/>
      <c r="T105" s="85"/>
      <c r="U105" s="85"/>
      <c r="V105" s="85"/>
      <c r="W105" s="85"/>
      <c r="X105" s="86"/>
      <c r="Y105" s="39"/>
      <c r="Z105" s="39"/>
      <c r="AA105" s="39"/>
      <c r="AB105" s="39"/>
      <c r="AC105" s="39"/>
      <c r="AD105" s="39"/>
      <c r="AE105" s="39"/>
      <c r="AT105" s="18" t="s">
        <v>141</v>
      </c>
      <c r="AU105" s="18" t="s">
        <v>83</v>
      </c>
    </row>
    <row r="106" s="13" customFormat="1">
      <c r="A106" s="13"/>
      <c r="B106" s="228"/>
      <c r="C106" s="229"/>
      <c r="D106" s="223" t="s">
        <v>143</v>
      </c>
      <c r="E106" s="230" t="s">
        <v>20</v>
      </c>
      <c r="F106" s="231" t="s">
        <v>173</v>
      </c>
      <c r="G106" s="229"/>
      <c r="H106" s="232">
        <v>1146</v>
      </c>
      <c r="I106" s="233"/>
      <c r="J106" s="233"/>
      <c r="K106" s="229"/>
      <c r="L106" s="229"/>
      <c r="M106" s="234"/>
      <c r="N106" s="235"/>
      <c r="O106" s="236"/>
      <c r="P106" s="236"/>
      <c r="Q106" s="236"/>
      <c r="R106" s="236"/>
      <c r="S106" s="236"/>
      <c r="T106" s="236"/>
      <c r="U106" s="236"/>
      <c r="V106" s="236"/>
      <c r="W106" s="236"/>
      <c r="X106" s="237"/>
      <c r="Y106" s="13"/>
      <c r="Z106" s="13"/>
      <c r="AA106" s="13"/>
      <c r="AB106" s="13"/>
      <c r="AC106" s="13"/>
      <c r="AD106" s="13"/>
      <c r="AE106" s="13"/>
      <c r="AT106" s="238" t="s">
        <v>143</v>
      </c>
      <c r="AU106" s="238" t="s">
        <v>83</v>
      </c>
      <c r="AV106" s="13" t="s">
        <v>83</v>
      </c>
      <c r="AW106" s="13" t="s">
        <v>5</v>
      </c>
      <c r="AX106" s="13" t="s">
        <v>81</v>
      </c>
      <c r="AY106" s="238" t="s">
        <v>131</v>
      </c>
    </row>
    <row r="107" s="2" customFormat="1" ht="24.15" customHeight="1">
      <c r="A107" s="39"/>
      <c r="B107" s="40"/>
      <c r="C107" s="208" t="s">
        <v>171</v>
      </c>
      <c r="D107" s="209" t="s">
        <v>134</v>
      </c>
      <c r="E107" s="210" t="s">
        <v>178</v>
      </c>
      <c r="F107" s="211" t="s">
        <v>179</v>
      </c>
      <c r="G107" s="212" t="s">
        <v>180</v>
      </c>
      <c r="H107" s="213">
        <v>341</v>
      </c>
      <c r="I107" s="214"/>
      <c r="J107" s="214"/>
      <c r="K107" s="215">
        <f>ROUND(P107*H107,2)</f>
        <v>0</v>
      </c>
      <c r="L107" s="211" t="s">
        <v>138</v>
      </c>
      <c r="M107" s="45"/>
      <c r="N107" s="216" t="s">
        <v>20</v>
      </c>
      <c r="O107" s="217" t="s">
        <v>42</v>
      </c>
      <c r="P107" s="218">
        <f>I107+J107</f>
        <v>0</v>
      </c>
      <c r="Q107" s="218">
        <f>ROUND(I107*H107,2)</f>
        <v>0</v>
      </c>
      <c r="R107" s="218">
        <f>ROUND(J107*H107,2)</f>
        <v>0</v>
      </c>
      <c r="S107" s="85"/>
      <c r="T107" s="219">
        <f>S107*H107</f>
        <v>0</v>
      </c>
      <c r="U107" s="219">
        <v>0</v>
      </c>
      <c r="V107" s="219">
        <f>U107*H107</f>
        <v>0</v>
      </c>
      <c r="W107" s="219">
        <v>0</v>
      </c>
      <c r="X107" s="220">
        <f>W107*H107</f>
        <v>0</v>
      </c>
      <c r="Y107" s="39"/>
      <c r="Z107" s="39"/>
      <c r="AA107" s="39"/>
      <c r="AB107" s="39"/>
      <c r="AC107" s="39"/>
      <c r="AD107" s="39"/>
      <c r="AE107" s="39"/>
      <c r="AR107" s="221" t="s">
        <v>139</v>
      </c>
      <c r="AT107" s="221" t="s">
        <v>134</v>
      </c>
      <c r="AU107" s="221" t="s">
        <v>83</v>
      </c>
      <c r="AY107" s="18" t="s">
        <v>131</v>
      </c>
      <c r="BE107" s="222">
        <f>IF(O107="základní",K107,0)</f>
        <v>0</v>
      </c>
      <c r="BF107" s="222">
        <f>IF(O107="snížená",K107,0)</f>
        <v>0</v>
      </c>
      <c r="BG107" s="222">
        <f>IF(O107="zákl. přenesená",K107,0)</f>
        <v>0</v>
      </c>
      <c r="BH107" s="222">
        <f>IF(O107="sníž. přenesená",K107,0)</f>
        <v>0</v>
      </c>
      <c r="BI107" s="222">
        <f>IF(O107="nulová",K107,0)</f>
        <v>0</v>
      </c>
      <c r="BJ107" s="18" t="s">
        <v>81</v>
      </c>
      <c r="BK107" s="222">
        <f>ROUND(P107*H107,2)</f>
        <v>0</v>
      </c>
      <c r="BL107" s="18" t="s">
        <v>139</v>
      </c>
      <c r="BM107" s="221" t="s">
        <v>181</v>
      </c>
    </row>
    <row r="108" s="2" customFormat="1">
      <c r="A108" s="39"/>
      <c r="B108" s="40"/>
      <c r="C108" s="41"/>
      <c r="D108" s="223" t="s">
        <v>141</v>
      </c>
      <c r="E108" s="41"/>
      <c r="F108" s="224" t="s">
        <v>182</v>
      </c>
      <c r="G108" s="41"/>
      <c r="H108" s="41"/>
      <c r="I108" s="225"/>
      <c r="J108" s="225"/>
      <c r="K108" s="41"/>
      <c r="L108" s="41"/>
      <c r="M108" s="45"/>
      <c r="N108" s="226"/>
      <c r="O108" s="227"/>
      <c r="P108" s="85"/>
      <c r="Q108" s="85"/>
      <c r="R108" s="85"/>
      <c r="S108" s="85"/>
      <c r="T108" s="85"/>
      <c r="U108" s="85"/>
      <c r="V108" s="85"/>
      <c r="W108" s="85"/>
      <c r="X108" s="86"/>
      <c r="Y108" s="39"/>
      <c r="Z108" s="39"/>
      <c r="AA108" s="39"/>
      <c r="AB108" s="39"/>
      <c r="AC108" s="39"/>
      <c r="AD108" s="39"/>
      <c r="AE108" s="39"/>
      <c r="AT108" s="18" t="s">
        <v>141</v>
      </c>
      <c r="AU108" s="18" t="s">
        <v>83</v>
      </c>
    </row>
    <row r="109" s="13" customFormat="1">
      <c r="A109" s="13"/>
      <c r="B109" s="228"/>
      <c r="C109" s="229"/>
      <c r="D109" s="223" t="s">
        <v>143</v>
      </c>
      <c r="E109" s="230" t="s">
        <v>20</v>
      </c>
      <c r="F109" s="231" t="s">
        <v>183</v>
      </c>
      <c r="G109" s="229"/>
      <c r="H109" s="232">
        <v>341</v>
      </c>
      <c r="I109" s="233"/>
      <c r="J109" s="233"/>
      <c r="K109" s="229"/>
      <c r="L109" s="229"/>
      <c r="M109" s="234"/>
      <c r="N109" s="235"/>
      <c r="O109" s="236"/>
      <c r="P109" s="236"/>
      <c r="Q109" s="236"/>
      <c r="R109" s="236"/>
      <c r="S109" s="236"/>
      <c r="T109" s="236"/>
      <c r="U109" s="236"/>
      <c r="V109" s="236"/>
      <c r="W109" s="236"/>
      <c r="X109" s="237"/>
      <c r="Y109" s="13"/>
      <c r="Z109" s="13"/>
      <c r="AA109" s="13"/>
      <c r="AB109" s="13"/>
      <c r="AC109" s="13"/>
      <c r="AD109" s="13"/>
      <c r="AE109" s="13"/>
      <c r="AT109" s="238" t="s">
        <v>143</v>
      </c>
      <c r="AU109" s="238" t="s">
        <v>83</v>
      </c>
      <c r="AV109" s="13" t="s">
        <v>83</v>
      </c>
      <c r="AW109" s="13" t="s">
        <v>5</v>
      </c>
      <c r="AX109" s="13" t="s">
        <v>81</v>
      </c>
      <c r="AY109" s="238" t="s">
        <v>131</v>
      </c>
    </row>
    <row r="110" s="2" customFormat="1" ht="24.15" customHeight="1">
      <c r="A110" s="39"/>
      <c r="B110" s="40"/>
      <c r="C110" s="239" t="s">
        <v>184</v>
      </c>
      <c r="D110" s="240" t="s">
        <v>168</v>
      </c>
      <c r="E110" s="241" t="s">
        <v>185</v>
      </c>
      <c r="F110" s="242" t="s">
        <v>186</v>
      </c>
      <c r="G110" s="243" t="s">
        <v>187</v>
      </c>
      <c r="H110" s="244">
        <v>18.414000000000001</v>
      </c>
      <c r="I110" s="245"/>
      <c r="J110" s="246"/>
      <c r="K110" s="247">
        <f>ROUND(P110*H110,2)</f>
        <v>0</v>
      </c>
      <c r="L110" s="242" t="s">
        <v>138</v>
      </c>
      <c r="M110" s="248"/>
      <c r="N110" s="249" t="s">
        <v>20</v>
      </c>
      <c r="O110" s="217" t="s">
        <v>42</v>
      </c>
      <c r="P110" s="218">
        <f>I110+J110</f>
        <v>0</v>
      </c>
      <c r="Q110" s="218">
        <f>ROUND(I110*H110,2)</f>
        <v>0</v>
      </c>
      <c r="R110" s="218">
        <f>ROUND(J110*H110,2)</f>
        <v>0</v>
      </c>
      <c r="S110" s="85"/>
      <c r="T110" s="219">
        <f>S110*H110</f>
        <v>0</v>
      </c>
      <c r="U110" s="219">
        <v>1</v>
      </c>
      <c r="V110" s="219">
        <f>U110*H110</f>
        <v>18.414000000000001</v>
      </c>
      <c r="W110" s="219">
        <v>0</v>
      </c>
      <c r="X110" s="220">
        <f>W110*H110</f>
        <v>0</v>
      </c>
      <c r="Y110" s="39"/>
      <c r="Z110" s="39"/>
      <c r="AA110" s="39"/>
      <c r="AB110" s="39"/>
      <c r="AC110" s="39"/>
      <c r="AD110" s="39"/>
      <c r="AE110" s="39"/>
      <c r="AR110" s="221" t="s">
        <v>171</v>
      </c>
      <c r="AT110" s="221" t="s">
        <v>168</v>
      </c>
      <c r="AU110" s="221" t="s">
        <v>83</v>
      </c>
      <c r="AY110" s="18" t="s">
        <v>131</v>
      </c>
      <c r="BE110" s="222">
        <f>IF(O110="základní",K110,0)</f>
        <v>0</v>
      </c>
      <c r="BF110" s="222">
        <f>IF(O110="snížená",K110,0)</f>
        <v>0</v>
      </c>
      <c r="BG110" s="222">
        <f>IF(O110="zákl. přenesená",K110,0)</f>
        <v>0</v>
      </c>
      <c r="BH110" s="222">
        <f>IF(O110="sníž. přenesená",K110,0)</f>
        <v>0</v>
      </c>
      <c r="BI110" s="222">
        <f>IF(O110="nulová",K110,0)</f>
        <v>0</v>
      </c>
      <c r="BJ110" s="18" t="s">
        <v>81</v>
      </c>
      <c r="BK110" s="222">
        <f>ROUND(P110*H110,2)</f>
        <v>0</v>
      </c>
      <c r="BL110" s="18" t="s">
        <v>139</v>
      </c>
      <c r="BM110" s="221" t="s">
        <v>188</v>
      </c>
    </row>
    <row r="111" s="2" customFormat="1">
      <c r="A111" s="39"/>
      <c r="B111" s="40"/>
      <c r="C111" s="41"/>
      <c r="D111" s="223" t="s">
        <v>141</v>
      </c>
      <c r="E111" s="41"/>
      <c r="F111" s="224" t="s">
        <v>186</v>
      </c>
      <c r="G111" s="41"/>
      <c r="H111" s="41"/>
      <c r="I111" s="225"/>
      <c r="J111" s="225"/>
      <c r="K111" s="41"/>
      <c r="L111" s="41"/>
      <c r="M111" s="45"/>
      <c r="N111" s="226"/>
      <c r="O111" s="227"/>
      <c r="P111" s="85"/>
      <c r="Q111" s="85"/>
      <c r="R111" s="85"/>
      <c r="S111" s="85"/>
      <c r="T111" s="85"/>
      <c r="U111" s="85"/>
      <c r="V111" s="85"/>
      <c r="W111" s="85"/>
      <c r="X111" s="86"/>
      <c r="Y111" s="39"/>
      <c r="Z111" s="39"/>
      <c r="AA111" s="39"/>
      <c r="AB111" s="39"/>
      <c r="AC111" s="39"/>
      <c r="AD111" s="39"/>
      <c r="AE111" s="39"/>
      <c r="AT111" s="18" t="s">
        <v>141</v>
      </c>
      <c r="AU111" s="18" t="s">
        <v>83</v>
      </c>
    </row>
    <row r="112" s="13" customFormat="1">
      <c r="A112" s="13"/>
      <c r="B112" s="228"/>
      <c r="C112" s="229"/>
      <c r="D112" s="223" t="s">
        <v>143</v>
      </c>
      <c r="E112" s="230" t="s">
        <v>20</v>
      </c>
      <c r="F112" s="231" t="s">
        <v>189</v>
      </c>
      <c r="G112" s="229"/>
      <c r="H112" s="232">
        <v>18.414000000000001</v>
      </c>
      <c r="I112" s="233"/>
      <c r="J112" s="233"/>
      <c r="K112" s="229"/>
      <c r="L112" s="229"/>
      <c r="M112" s="234"/>
      <c r="N112" s="235"/>
      <c r="O112" s="236"/>
      <c r="P112" s="236"/>
      <c r="Q112" s="236"/>
      <c r="R112" s="236"/>
      <c r="S112" s="236"/>
      <c r="T112" s="236"/>
      <c r="U112" s="236"/>
      <c r="V112" s="236"/>
      <c r="W112" s="236"/>
      <c r="X112" s="237"/>
      <c r="Y112" s="13"/>
      <c r="Z112" s="13"/>
      <c r="AA112" s="13"/>
      <c r="AB112" s="13"/>
      <c r="AC112" s="13"/>
      <c r="AD112" s="13"/>
      <c r="AE112" s="13"/>
      <c r="AT112" s="238" t="s">
        <v>143</v>
      </c>
      <c r="AU112" s="238" t="s">
        <v>83</v>
      </c>
      <c r="AV112" s="13" t="s">
        <v>83</v>
      </c>
      <c r="AW112" s="13" t="s">
        <v>5</v>
      </c>
      <c r="AX112" s="13" t="s">
        <v>81</v>
      </c>
      <c r="AY112" s="238" t="s">
        <v>131</v>
      </c>
    </row>
    <row r="113" s="2" customFormat="1" ht="24.15" customHeight="1">
      <c r="A113" s="39"/>
      <c r="B113" s="40"/>
      <c r="C113" s="208" t="s">
        <v>190</v>
      </c>
      <c r="D113" s="209" t="s">
        <v>134</v>
      </c>
      <c r="E113" s="210" t="s">
        <v>191</v>
      </c>
      <c r="F113" s="211" t="s">
        <v>192</v>
      </c>
      <c r="G113" s="212" t="s">
        <v>147</v>
      </c>
      <c r="H113" s="213">
        <v>0.68200000000000005</v>
      </c>
      <c r="I113" s="214"/>
      <c r="J113" s="214"/>
      <c r="K113" s="215">
        <f>ROUND(P113*H113,2)</f>
        <v>0</v>
      </c>
      <c r="L113" s="211" t="s">
        <v>138</v>
      </c>
      <c r="M113" s="45"/>
      <c r="N113" s="216" t="s">
        <v>20</v>
      </c>
      <c r="O113" s="217" t="s">
        <v>42</v>
      </c>
      <c r="P113" s="218">
        <f>I113+J113</f>
        <v>0</v>
      </c>
      <c r="Q113" s="218">
        <f>ROUND(I113*H113,2)</f>
        <v>0</v>
      </c>
      <c r="R113" s="218">
        <f>ROUND(J113*H113,2)</f>
        <v>0</v>
      </c>
      <c r="S113" s="85"/>
      <c r="T113" s="219">
        <f>S113*H113</f>
        <v>0</v>
      </c>
      <c r="U113" s="219">
        <v>0</v>
      </c>
      <c r="V113" s="219">
        <f>U113*H113</f>
        <v>0</v>
      </c>
      <c r="W113" s="219">
        <v>0</v>
      </c>
      <c r="X113" s="220">
        <f>W113*H113</f>
        <v>0</v>
      </c>
      <c r="Y113" s="39"/>
      <c r="Z113" s="39"/>
      <c r="AA113" s="39"/>
      <c r="AB113" s="39"/>
      <c r="AC113" s="39"/>
      <c r="AD113" s="39"/>
      <c r="AE113" s="39"/>
      <c r="AR113" s="221" t="s">
        <v>139</v>
      </c>
      <c r="AT113" s="221" t="s">
        <v>134</v>
      </c>
      <c r="AU113" s="221" t="s">
        <v>83</v>
      </c>
      <c r="AY113" s="18" t="s">
        <v>131</v>
      </c>
      <c r="BE113" s="222">
        <f>IF(O113="základní",K113,0)</f>
        <v>0</v>
      </c>
      <c r="BF113" s="222">
        <f>IF(O113="snížená",K113,0)</f>
        <v>0</v>
      </c>
      <c r="BG113" s="222">
        <f>IF(O113="zákl. přenesená",K113,0)</f>
        <v>0</v>
      </c>
      <c r="BH113" s="222">
        <f>IF(O113="sníž. přenesená",K113,0)</f>
        <v>0</v>
      </c>
      <c r="BI113" s="222">
        <f>IF(O113="nulová",K113,0)</f>
        <v>0</v>
      </c>
      <c r="BJ113" s="18" t="s">
        <v>81</v>
      </c>
      <c r="BK113" s="222">
        <f>ROUND(P113*H113,2)</f>
        <v>0</v>
      </c>
      <c r="BL113" s="18" t="s">
        <v>139</v>
      </c>
      <c r="BM113" s="221" t="s">
        <v>193</v>
      </c>
    </row>
    <row r="114" s="2" customFormat="1">
      <c r="A114" s="39"/>
      <c r="B114" s="40"/>
      <c r="C114" s="41"/>
      <c r="D114" s="223" t="s">
        <v>141</v>
      </c>
      <c r="E114" s="41"/>
      <c r="F114" s="224" t="s">
        <v>194</v>
      </c>
      <c r="G114" s="41"/>
      <c r="H114" s="41"/>
      <c r="I114" s="225"/>
      <c r="J114" s="225"/>
      <c r="K114" s="41"/>
      <c r="L114" s="41"/>
      <c r="M114" s="45"/>
      <c r="N114" s="226"/>
      <c r="O114" s="227"/>
      <c r="P114" s="85"/>
      <c r="Q114" s="85"/>
      <c r="R114" s="85"/>
      <c r="S114" s="85"/>
      <c r="T114" s="85"/>
      <c r="U114" s="85"/>
      <c r="V114" s="85"/>
      <c r="W114" s="85"/>
      <c r="X114" s="86"/>
      <c r="Y114" s="39"/>
      <c r="Z114" s="39"/>
      <c r="AA114" s="39"/>
      <c r="AB114" s="39"/>
      <c r="AC114" s="39"/>
      <c r="AD114" s="39"/>
      <c r="AE114" s="39"/>
      <c r="AT114" s="18" t="s">
        <v>141</v>
      </c>
      <c r="AU114" s="18" t="s">
        <v>83</v>
      </c>
    </row>
    <row r="115" s="14" customFormat="1">
      <c r="A115" s="14"/>
      <c r="B115" s="250"/>
      <c r="C115" s="251"/>
      <c r="D115" s="223" t="s">
        <v>143</v>
      </c>
      <c r="E115" s="252" t="s">
        <v>20</v>
      </c>
      <c r="F115" s="253" t="s">
        <v>195</v>
      </c>
      <c r="G115" s="251"/>
      <c r="H115" s="252" t="s">
        <v>20</v>
      </c>
      <c r="I115" s="254"/>
      <c r="J115" s="254"/>
      <c r="K115" s="251"/>
      <c r="L115" s="251"/>
      <c r="M115" s="255"/>
      <c r="N115" s="256"/>
      <c r="O115" s="257"/>
      <c r="P115" s="257"/>
      <c r="Q115" s="257"/>
      <c r="R115" s="257"/>
      <c r="S115" s="257"/>
      <c r="T115" s="257"/>
      <c r="U115" s="257"/>
      <c r="V115" s="257"/>
      <c r="W115" s="257"/>
      <c r="X115" s="258"/>
      <c r="Y115" s="14"/>
      <c r="Z115" s="14"/>
      <c r="AA115" s="14"/>
      <c r="AB115" s="14"/>
      <c r="AC115" s="14"/>
      <c r="AD115" s="14"/>
      <c r="AE115" s="14"/>
      <c r="AT115" s="259" t="s">
        <v>143</v>
      </c>
      <c r="AU115" s="259" t="s">
        <v>83</v>
      </c>
      <c r="AV115" s="14" t="s">
        <v>81</v>
      </c>
      <c r="AW115" s="14" t="s">
        <v>5</v>
      </c>
      <c r="AX115" s="14" t="s">
        <v>73</v>
      </c>
      <c r="AY115" s="259" t="s">
        <v>131</v>
      </c>
    </row>
    <row r="116" s="13" customFormat="1">
      <c r="A116" s="13"/>
      <c r="B116" s="228"/>
      <c r="C116" s="229"/>
      <c r="D116" s="223" t="s">
        <v>143</v>
      </c>
      <c r="E116" s="230" t="s">
        <v>20</v>
      </c>
      <c r="F116" s="231" t="s">
        <v>196</v>
      </c>
      <c r="G116" s="229"/>
      <c r="H116" s="232">
        <v>0.68200000000000005</v>
      </c>
      <c r="I116" s="233"/>
      <c r="J116" s="233"/>
      <c r="K116" s="229"/>
      <c r="L116" s="229"/>
      <c r="M116" s="234"/>
      <c r="N116" s="235"/>
      <c r="O116" s="236"/>
      <c r="P116" s="236"/>
      <c r="Q116" s="236"/>
      <c r="R116" s="236"/>
      <c r="S116" s="236"/>
      <c r="T116" s="236"/>
      <c r="U116" s="236"/>
      <c r="V116" s="236"/>
      <c r="W116" s="236"/>
      <c r="X116" s="237"/>
      <c r="Y116" s="13"/>
      <c r="Z116" s="13"/>
      <c r="AA116" s="13"/>
      <c r="AB116" s="13"/>
      <c r="AC116" s="13"/>
      <c r="AD116" s="13"/>
      <c r="AE116" s="13"/>
      <c r="AT116" s="238" t="s">
        <v>143</v>
      </c>
      <c r="AU116" s="238" t="s">
        <v>83</v>
      </c>
      <c r="AV116" s="13" t="s">
        <v>83</v>
      </c>
      <c r="AW116" s="13" t="s">
        <v>5</v>
      </c>
      <c r="AX116" s="13" t="s">
        <v>81</v>
      </c>
      <c r="AY116" s="238" t="s">
        <v>131</v>
      </c>
    </row>
    <row r="117" s="2" customFormat="1" ht="24.15" customHeight="1">
      <c r="A117" s="39"/>
      <c r="B117" s="40"/>
      <c r="C117" s="208" t="s">
        <v>197</v>
      </c>
      <c r="D117" s="209" t="s">
        <v>134</v>
      </c>
      <c r="E117" s="210" t="s">
        <v>198</v>
      </c>
      <c r="F117" s="211" t="s">
        <v>199</v>
      </c>
      <c r="G117" s="212" t="s">
        <v>200</v>
      </c>
      <c r="H117" s="213">
        <v>631</v>
      </c>
      <c r="I117" s="214"/>
      <c r="J117" s="214"/>
      <c r="K117" s="215">
        <f>ROUND(P117*H117,2)</f>
        <v>0</v>
      </c>
      <c r="L117" s="211" t="s">
        <v>138</v>
      </c>
      <c r="M117" s="45"/>
      <c r="N117" s="216" t="s">
        <v>20</v>
      </c>
      <c r="O117" s="217" t="s">
        <v>42</v>
      </c>
      <c r="P117" s="218">
        <f>I117+J117</f>
        <v>0</v>
      </c>
      <c r="Q117" s="218">
        <f>ROUND(I117*H117,2)</f>
        <v>0</v>
      </c>
      <c r="R117" s="218">
        <f>ROUND(J117*H117,2)</f>
        <v>0</v>
      </c>
      <c r="S117" s="85"/>
      <c r="T117" s="219">
        <f>S117*H117</f>
        <v>0</v>
      </c>
      <c r="U117" s="219">
        <v>0</v>
      </c>
      <c r="V117" s="219">
        <f>U117*H117</f>
        <v>0</v>
      </c>
      <c r="W117" s="219">
        <v>0</v>
      </c>
      <c r="X117" s="220">
        <f>W117*H117</f>
        <v>0</v>
      </c>
      <c r="Y117" s="39"/>
      <c r="Z117" s="39"/>
      <c r="AA117" s="39"/>
      <c r="AB117" s="39"/>
      <c r="AC117" s="39"/>
      <c r="AD117" s="39"/>
      <c r="AE117" s="39"/>
      <c r="AR117" s="221" t="s">
        <v>139</v>
      </c>
      <c r="AT117" s="221" t="s">
        <v>134</v>
      </c>
      <c r="AU117" s="221" t="s">
        <v>83</v>
      </c>
      <c r="AY117" s="18" t="s">
        <v>131</v>
      </c>
      <c r="BE117" s="222">
        <f>IF(O117="základní",K117,0)</f>
        <v>0</v>
      </c>
      <c r="BF117" s="222">
        <f>IF(O117="snížená",K117,0)</f>
        <v>0</v>
      </c>
      <c r="BG117" s="222">
        <f>IF(O117="zákl. přenesená",K117,0)</f>
        <v>0</v>
      </c>
      <c r="BH117" s="222">
        <f>IF(O117="sníž. přenesená",K117,0)</f>
        <v>0</v>
      </c>
      <c r="BI117" s="222">
        <f>IF(O117="nulová",K117,0)</f>
        <v>0</v>
      </c>
      <c r="BJ117" s="18" t="s">
        <v>81</v>
      </c>
      <c r="BK117" s="222">
        <f>ROUND(P117*H117,2)</f>
        <v>0</v>
      </c>
      <c r="BL117" s="18" t="s">
        <v>139</v>
      </c>
      <c r="BM117" s="221" t="s">
        <v>201</v>
      </c>
    </row>
    <row r="118" s="2" customFormat="1">
      <c r="A118" s="39"/>
      <c r="B118" s="40"/>
      <c r="C118" s="41"/>
      <c r="D118" s="223" t="s">
        <v>141</v>
      </c>
      <c r="E118" s="41"/>
      <c r="F118" s="224" t="s">
        <v>202</v>
      </c>
      <c r="G118" s="41"/>
      <c r="H118" s="41"/>
      <c r="I118" s="225"/>
      <c r="J118" s="225"/>
      <c r="K118" s="41"/>
      <c r="L118" s="41"/>
      <c r="M118" s="45"/>
      <c r="N118" s="226"/>
      <c r="O118" s="227"/>
      <c r="P118" s="85"/>
      <c r="Q118" s="85"/>
      <c r="R118" s="85"/>
      <c r="S118" s="85"/>
      <c r="T118" s="85"/>
      <c r="U118" s="85"/>
      <c r="V118" s="85"/>
      <c r="W118" s="85"/>
      <c r="X118" s="86"/>
      <c r="Y118" s="39"/>
      <c r="Z118" s="39"/>
      <c r="AA118" s="39"/>
      <c r="AB118" s="39"/>
      <c r="AC118" s="39"/>
      <c r="AD118" s="39"/>
      <c r="AE118" s="39"/>
      <c r="AT118" s="18" t="s">
        <v>141</v>
      </c>
      <c r="AU118" s="18" t="s">
        <v>83</v>
      </c>
    </row>
    <row r="119" s="14" customFormat="1">
      <c r="A119" s="14"/>
      <c r="B119" s="250"/>
      <c r="C119" s="251"/>
      <c r="D119" s="223" t="s">
        <v>143</v>
      </c>
      <c r="E119" s="252" t="s">
        <v>20</v>
      </c>
      <c r="F119" s="253" t="s">
        <v>203</v>
      </c>
      <c r="G119" s="251"/>
      <c r="H119" s="252" t="s">
        <v>20</v>
      </c>
      <c r="I119" s="254"/>
      <c r="J119" s="254"/>
      <c r="K119" s="251"/>
      <c r="L119" s="251"/>
      <c r="M119" s="255"/>
      <c r="N119" s="256"/>
      <c r="O119" s="257"/>
      <c r="P119" s="257"/>
      <c r="Q119" s="257"/>
      <c r="R119" s="257"/>
      <c r="S119" s="257"/>
      <c r="T119" s="257"/>
      <c r="U119" s="257"/>
      <c r="V119" s="257"/>
      <c r="W119" s="257"/>
      <c r="X119" s="258"/>
      <c r="Y119" s="14"/>
      <c r="Z119" s="14"/>
      <c r="AA119" s="14"/>
      <c r="AB119" s="14"/>
      <c r="AC119" s="14"/>
      <c r="AD119" s="14"/>
      <c r="AE119" s="14"/>
      <c r="AT119" s="259" t="s">
        <v>143</v>
      </c>
      <c r="AU119" s="259" t="s">
        <v>83</v>
      </c>
      <c r="AV119" s="14" t="s">
        <v>81</v>
      </c>
      <c r="AW119" s="14" t="s">
        <v>5</v>
      </c>
      <c r="AX119" s="14" t="s">
        <v>73</v>
      </c>
      <c r="AY119" s="259" t="s">
        <v>131</v>
      </c>
    </row>
    <row r="120" s="13" customFormat="1">
      <c r="A120" s="13"/>
      <c r="B120" s="228"/>
      <c r="C120" s="229"/>
      <c r="D120" s="223" t="s">
        <v>143</v>
      </c>
      <c r="E120" s="230" t="s">
        <v>20</v>
      </c>
      <c r="F120" s="231" t="s">
        <v>204</v>
      </c>
      <c r="G120" s="229"/>
      <c r="H120" s="232">
        <v>66</v>
      </c>
      <c r="I120" s="233"/>
      <c r="J120" s="233"/>
      <c r="K120" s="229"/>
      <c r="L120" s="229"/>
      <c r="M120" s="234"/>
      <c r="N120" s="235"/>
      <c r="O120" s="236"/>
      <c r="P120" s="236"/>
      <c r="Q120" s="236"/>
      <c r="R120" s="236"/>
      <c r="S120" s="236"/>
      <c r="T120" s="236"/>
      <c r="U120" s="236"/>
      <c r="V120" s="236"/>
      <c r="W120" s="236"/>
      <c r="X120" s="237"/>
      <c r="Y120" s="13"/>
      <c r="Z120" s="13"/>
      <c r="AA120" s="13"/>
      <c r="AB120" s="13"/>
      <c r="AC120" s="13"/>
      <c r="AD120" s="13"/>
      <c r="AE120" s="13"/>
      <c r="AT120" s="238" t="s">
        <v>143</v>
      </c>
      <c r="AU120" s="238" t="s">
        <v>83</v>
      </c>
      <c r="AV120" s="13" t="s">
        <v>83</v>
      </c>
      <c r="AW120" s="13" t="s">
        <v>5</v>
      </c>
      <c r="AX120" s="13" t="s">
        <v>73</v>
      </c>
      <c r="AY120" s="238" t="s">
        <v>131</v>
      </c>
    </row>
    <row r="121" s="14" customFormat="1">
      <c r="A121" s="14"/>
      <c r="B121" s="250"/>
      <c r="C121" s="251"/>
      <c r="D121" s="223" t="s">
        <v>143</v>
      </c>
      <c r="E121" s="252" t="s">
        <v>20</v>
      </c>
      <c r="F121" s="253" t="s">
        <v>205</v>
      </c>
      <c r="G121" s="251"/>
      <c r="H121" s="252" t="s">
        <v>20</v>
      </c>
      <c r="I121" s="254"/>
      <c r="J121" s="254"/>
      <c r="K121" s="251"/>
      <c r="L121" s="251"/>
      <c r="M121" s="255"/>
      <c r="N121" s="256"/>
      <c r="O121" s="257"/>
      <c r="P121" s="257"/>
      <c r="Q121" s="257"/>
      <c r="R121" s="257"/>
      <c r="S121" s="257"/>
      <c r="T121" s="257"/>
      <c r="U121" s="257"/>
      <c r="V121" s="257"/>
      <c r="W121" s="257"/>
      <c r="X121" s="258"/>
      <c r="Y121" s="14"/>
      <c r="Z121" s="14"/>
      <c r="AA121" s="14"/>
      <c r="AB121" s="14"/>
      <c r="AC121" s="14"/>
      <c r="AD121" s="14"/>
      <c r="AE121" s="14"/>
      <c r="AT121" s="259" t="s">
        <v>143</v>
      </c>
      <c r="AU121" s="259" t="s">
        <v>83</v>
      </c>
      <c r="AV121" s="14" t="s">
        <v>81</v>
      </c>
      <c r="AW121" s="14" t="s">
        <v>5</v>
      </c>
      <c r="AX121" s="14" t="s">
        <v>73</v>
      </c>
      <c r="AY121" s="259" t="s">
        <v>131</v>
      </c>
    </row>
    <row r="122" s="13" customFormat="1">
      <c r="A122" s="13"/>
      <c r="B122" s="228"/>
      <c r="C122" s="229"/>
      <c r="D122" s="223" t="s">
        <v>143</v>
      </c>
      <c r="E122" s="230" t="s">
        <v>20</v>
      </c>
      <c r="F122" s="231" t="s">
        <v>206</v>
      </c>
      <c r="G122" s="229"/>
      <c r="H122" s="232">
        <v>565</v>
      </c>
      <c r="I122" s="233"/>
      <c r="J122" s="233"/>
      <c r="K122" s="229"/>
      <c r="L122" s="229"/>
      <c r="M122" s="234"/>
      <c r="N122" s="235"/>
      <c r="O122" s="236"/>
      <c r="P122" s="236"/>
      <c r="Q122" s="236"/>
      <c r="R122" s="236"/>
      <c r="S122" s="236"/>
      <c r="T122" s="236"/>
      <c r="U122" s="236"/>
      <c r="V122" s="236"/>
      <c r="W122" s="236"/>
      <c r="X122" s="237"/>
      <c r="Y122" s="13"/>
      <c r="Z122" s="13"/>
      <c r="AA122" s="13"/>
      <c r="AB122" s="13"/>
      <c r="AC122" s="13"/>
      <c r="AD122" s="13"/>
      <c r="AE122" s="13"/>
      <c r="AT122" s="238" t="s">
        <v>143</v>
      </c>
      <c r="AU122" s="238" t="s">
        <v>83</v>
      </c>
      <c r="AV122" s="13" t="s">
        <v>83</v>
      </c>
      <c r="AW122" s="13" t="s">
        <v>5</v>
      </c>
      <c r="AX122" s="13" t="s">
        <v>73</v>
      </c>
      <c r="AY122" s="238" t="s">
        <v>131</v>
      </c>
    </row>
    <row r="123" s="15" customFormat="1">
      <c r="A123" s="15"/>
      <c r="B123" s="260"/>
      <c r="C123" s="261"/>
      <c r="D123" s="223" t="s">
        <v>143</v>
      </c>
      <c r="E123" s="262" t="s">
        <v>20</v>
      </c>
      <c r="F123" s="263" t="s">
        <v>207</v>
      </c>
      <c r="G123" s="261"/>
      <c r="H123" s="264">
        <v>631</v>
      </c>
      <c r="I123" s="265"/>
      <c r="J123" s="265"/>
      <c r="K123" s="261"/>
      <c r="L123" s="261"/>
      <c r="M123" s="266"/>
      <c r="N123" s="267"/>
      <c r="O123" s="268"/>
      <c r="P123" s="268"/>
      <c r="Q123" s="268"/>
      <c r="R123" s="268"/>
      <c r="S123" s="268"/>
      <c r="T123" s="268"/>
      <c r="U123" s="268"/>
      <c r="V123" s="268"/>
      <c r="W123" s="268"/>
      <c r="X123" s="269"/>
      <c r="Y123" s="15"/>
      <c r="Z123" s="15"/>
      <c r="AA123" s="15"/>
      <c r="AB123" s="15"/>
      <c r="AC123" s="15"/>
      <c r="AD123" s="15"/>
      <c r="AE123" s="15"/>
      <c r="AT123" s="270" t="s">
        <v>143</v>
      </c>
      <c r="AU123" s="270" t="s">
        <v>83</v>
      </c>
      <c r="AV123" s="15" t="s">
        <v>139</v>
      </c>
      <c r="AW123" s="15" t="s">
        <v>5</v>
      </c>
      <c r="AX123" s="15" t="s">
        <v>81</v>
      </c>
      <c r="AY123" s="270" t="s">
        <v>131</v>
      </c>
    </row>
    <row r="124" s="2" customFormat="1">
      <c r="A124" s="39"/>
      <c r="B124" s="40"/>
      <c r="C124" s="239" t="s">
        <v>208</v>
      </c>
      <c r="D124" s="240" t="s">
        <v>168</v>
      </c>
      <c r="E124" s="241" t="s">
        <v>209</v>
      </c>
      <c r="F124" s="242" t="s">
        <v>210</v>
      </c>
      <c r="G124" s="243" t="s">
        <v>187</v>
      </c>
      <c r="H124" s="244">
        <v>946.5</v>
      </c>
      <c r="I124" s="245"/>
      <c r="J124" s="246"/>
      <c r="K124" s="247">
        <f>ROUND(P124*H124,2)</f>
        <v>0</v>
      </c>
      <c r="L124" s="242" t="s">
        <v>138</v>
      </c>
      <c r="M124" s="248"/>
      <c r="N124" s="249" t="s">
        <v>20</v>
      </c>
      <c r="O124" s="217" t="s">
        <v>42</v>
      </c>
      <c r="P124" s="218">
        <f>I124+J124</f>
        <v>0</v>
      </c>
      <c r="Q124" s="218">
        <f>ROUND(I124*H124,2)</f>
        <v>0</v>
      </c>
      <c r="R124" s="218">
        <f>ROUND(J124*H124,2)</f>
        <v>0</v>
      </c>
      <c r="S124" s="85"/>
      <c r="T124" s="219">
        <f>S124*H124</f>
        <v>0</v>
      </c>
      <c r="U124" s="219">
        <v>1</v>
      </c>
      <c r="V124" s="219">
        <f>U124*H124</f>
        <v>946.5</v>
      </c>
      <c r="W124" s="219">
        <v>0</v>
      </c>
      <c r="X124" s="220">
        <f>W124*H124</f>
        <v>0</v>
      </c>
      <c r="Y124" s="39"/>
      <c r="Z124" s="39"/>
      <c r="AA124" s="39"/>
      <c r="AB124" s="39"/>
      <c r="AC124" s="39"/>
      <c r="AD124" s="39"/>
      <c r="AE124" s="39"/>
      <c r="AR124" s="221" t="s">
        <v>171</v>
      </c>
      <c r="AT124" s="221" t="s">
        <v>168</v>
      </c>
      <c r="AU124" s="221" t="s">
        <v>83</v>
      </c>
      <c r="AY124" s="18" t="s">
        <v>131</v>
      </c>
      <c r="BE124" s="222">
        <f>IF(O124="základní",K124,0)</f>
        <v>0</v>
      </c>
      <c r="BF124" s="222">
        <f>IF(O124="snížená",K124,0)</f>
        <v>0</v>
      </c>
      <c r="BG124" s="222">
        <f>IF(O124="zákl. přenesená",K124,0)</f>
        <v>0</v>
      </c>
      <c r="BH124" s="222">
        <f>IF(O124="sníž. přenesená",K124,0)</f>
        <v>0</v>
      </c>
      <c r="BI124" s="222">
        <f>IF(O124="nulová",K124,0)</f>
        <v>0</v>
      </c>
      <c r="BJ124" s="18" t="s">
        <v>81</v>
      </c>
      <c r="BK124" s="222">
        <f>ROUND(P124*H124,2)</f>
        <v>0</v>
      </c>
      <c r="BL124" s="18" t="s">
        <v>139</v>
      </c>
      <c r="BM124" s="221" t="s">
        <v>211</v>
      </c>
    </row>
    <row r="125" s="2" customFormat="1">
      <c r="A125" s="39"/>
      <c r="B125" s="40"/>
      <c r="C125" s="41"/>
      <c r="D125" s="223" t="s">
        <v>141</v>
      </c>
      <c r="E125" s="41"/>
      <c r="F125" s="224" t="s">
        <v>210</v>
      </c>
      <c r="G125" s="41"/>
      <c r="H125" s="41"/>
      <c r="I125" s="225"/>
      <c r="J125" s="225"/>
      <c r="K125" s="41"/>
      <c r="L125" s="41"/>
      <c r="M125" s="45"/>
      <c r="N125" s="226"/>
      <c r="O125" s="227"/>
      <c r="P125" s="85"/>
      <c r="Q125" s="85"/>
      <c r="R125" s="85"/>
      <c r="S125" s="85"/>
      <c r="T125" s="85"/>
      <c r="U125" s="85"/>
      <c r="V125" s="85"/>
      <c r="W125" s="85"/>
      <c r="X125" s="86"/>
      <c r="Y125" s="39"/>
      <c r="Z125" s="39"/>
      <c r="AA125" s="39"/>
      <c r="AB125" s="39"/>
      <c r="AC125" s="39"/>
      <c r="AD125" s="39"/>
      <c r="AE125" s="39"/>
      <c r="AT125" s="18" t="s">
        <v>141</v>
      </c>
      <c r="AU125" s="18" t="s">
        <v>83</v>
      </c>
    </row>
    <row r="126" s="13" customFormat="1">
      <c r="A126" s="13"/>
      <c r="B126" s="228"/>
      <c r="C126" s="229"/>
      <c r="D126" s="223" t="s">
        <v>143</v>
      </c>
      <c r="E126" s="230" t="s">
        <v>20</v>
      </c>
      <c r="F126" s="231" t="s">
        <v>212</v>
      </c>
      <c r="G126" s="229"/>
      <c r="H126" s="232">
        <v>99</v>
      </c>
      <c r="I126" s="233"/>
      <c r="J126" s="233"/>
      <c r="K126" s="229"/>
      <c r="L126" s="229"/>
      <c r="M126" s="234"/>
      <c r="N126" s="235"/>
      <c r="O126" s="236"/>
      <c r="P126" s="236"/>
      <c r="Q126" s="236"/>
      <c r="R126" s="236"/>
      <c r="S126" s="236"/>
      <c r="T126" s="236"/>
      <c r="U126" s="236"/>
      <c r="V126" s="236"/>
      <c r="W126" s="236"/>
      <c r="X126" s="237"/>
      <c r="Y126" s="13"/>
      <c r="Z126" s="13"/>
      <c r="AA126" s="13"/>
      <c r="AB126" s="13"/>
      <c r="AC126" s="13"/>
      <c r="AD126" s="13"/>
      <c r="AE126" s="13"/>
      <c r="AT126" s="238" t="s">
        <v>143</v>
      </c>
      <c r="AU126" s="238" t="s">
        <v>83</v>
      </c>
      <c r="AV126" s="13" t="s">
        <v>83</v>
      </c>
      <c r="AW126" s="13" t="s">
        <v>5</v>
      </c>
      <c r="AX126" s="13" t="s">
        <v>73</v>
      </c>
      <c r="AY126" s="238" t="s">
        <v>131</v>
      </c>
    </row>
    <row r="127" s="13" customFormat="1">
      <c r="A127" s="13"/>
      <c r="B127" s="228"/>
      <c r="C127" s="229"/>
      <c r="D127" s="223" t="s">
        <v>143</v>
      </c>
      <c r="E127" s="230" t="s">
        <v>20</v>
      </c>
      <c r="F127" s="231" t="s">
        <v>213</v>
      </c>
      <c r="G127" s="229"/>
      <c r="H127" s="232">
        <v>847.5</v>
      </c>
      <c r="I127" s="233"/>
      <c r="J127" s="233"/>
      <c r="K127" s="229"/>
      <c r="L127" s="229"/>
      <c r="M127" s="234"/>
      <c r="N127" s="235"/>
      <c r="O127" s="236"/>
      <c r="P127" s="236"/>
      <c r="Q127" s="236"/>
      <c r="R127" s="236"/>
      <c r="S127" s="236"/>
      <c r="T127" s="236"/>
      <c r="U127" s="236"/>
      <c r="V127" s="236"/>
      <c r="W127" s="236"/>
      <c r="X127" s="237"/>
      <c r="Y127" s="13"/>
      <c r="Z127" s="13"/>
      <c r="AA127" s="13"/>
      <c r="AB127" s="13"/>
      <c r="AC127" s="13"/>
      <c r="AD127" s="13"/>
      <c r="AE127" s="13"/>
      <c r="AT127" s="238" t="s">
        <v>143</v>
      </c>
      <c r="AU127" s="238" t="s">
        <v>83</v>
      </c>
      <c r="AV127" s="13" t="s">
        <v>83</v>
      </c>
      <c r="AW127" s="13" t="s">
        <v>5</v>
      </c>
      <c r="AX127" s="13" t="s">
        <v>73</v>
      </c>
      <c r="AY127" s="238" t="s">
        <v>131</v>
      </c>
    </row>
    <row r="128" s="15" customFormat="1">
      <c r="A128" s="15"/>
      <c r="B128" s="260"/>
      <c r="C128" s="261"/>
      <c r="D128" s="223" t="s">
        <v>143</v>
      </c>
      <c r="E128" s="262" t="s">
        <v>20</v>
      </c>
      <c r="F128" s="263" t="s">
        <v>207</v>
      </c>
      <c r="G128" s="261"/>
      <c r="H128" s="264">
        <v>946.5</v>
      </c>
      <c r="I128" s="265"/>
      <c r="J128" s="265"/>
      <c r="K128" s="261"/>
      <c r="L128" s="261"/>
      <c r="M128" s="266"/>
      <c r="N128" s="267"/>
      <c r="O128" s="268"/>
      <c r="P128" s="268"/>
      <c r="Q128" s="268"/>
      <c r="R128" s="268"/>
      <c r="S128" s="268"/>
      <c r="T128" s="268"/>
      <c r="U128" s="268"/>
      <c r="V128" s="268"/>
      <c r="W128" s="268"/>
      <c r="X128" s="269"/>
      <c r="Y128" s="15"/>
      <c r="Z128" s="15"/>
      <c r="AA128" s="15"/>
      <c r="AB128" s="15"/>
      <c r="AC128" s="15"/>
      <c r="AD128" s="15"/>
      <c r="AE128" s="15"/>
      <c r="AT128" s="270" t="s">
        <v>143</v>
      </c>
      <c r="AU128" s="270" t="s">
        <v>83</v>
      </c>
      <c r="AV128" s="15" t="s">
        <v>139</v>
      </c>
      <c r="AW128" s="15" t="s">
        <v>5</v>
      </c>
      <c r="AX128" s="15" t="s">
        <v>81</v>
      </c>
      <c r="AY128" s="270" t="s">
        <v>131</v>
      </c>
    </row>
    <row r="129" s="2" customFormat="1" ht="24.15" customHeight="1">
      <c r="A129" s="39"/>
      <c r="B129" s="40"/>
      <c r="C129" s="208" t="s">
        <v>214</v>
      </c>
      <c r="D129" s="209" t="s">
        <v>134</v>
      </c>
      <c r="E129" s="210" t="s">
        <v>215</v>
      </c>
      <c r="F129" s="211" t="s">
        <v>216</v>
      </c>
      <c r="G129" s="212" t="s">
        <v>180</v>
      </c>
      <c r="H129" s="213">
        <v>36</v>
      </c>
      <c r="I129" s="214"/>
      <c r="J129" s="214"/>
      <c r="K129" s="215">
        <f>ROUND(P129*H129,2)</f>
        <v>0</v>
      </c>
      <c r="L129" s="211" t="s">
        <v>138</v>
      </c>
      <c r="M129" s="45"/>
      <c r="N129" s="216" t="s">
        <v>20</v>
      </c>
      <c r="O129" s="217" t="s">
        <v>42</v>
      </c>
      <c r="P129" s="218">
        <f>I129+J129</f>
        <v>0</v>
      </c>
      <c r="Q129" s="218">
        <f>ROUND(I129*H129,2)</f>
        <v>0</v>
      </c>
      <c r="R129" s="218">
        <f>ROUND(J129*H129,2)</f>
        <v>0</v>
      </c>
      <c r="S129" s="85"/>
      <c r="T129" s="219">
        <f>S129*H129</f>
        <v>0</v>
      </c>
      <c r="U129" s="219">
        <v>0</v>
      </c>
      <c r="V129" s="219">
        <f>U129*H129</f>
        <v>0</v>
      </c>
      <c r="W129" s="219">
        <v>0</v>
      </c>
      <c r="X129" s="220">
        <f>W129*H129</f>
        <v>0</v>
      </c>
      <c r="Y129" s="39"/>
      <c r="Z129" s="39"/>
      <c r="AA129" s="39"/>
      <c r="AB129" s="39"/>
      <c r="AC129" s="39"/>
      <c r="AD129" s="39"/>
      <c r="AE129" s="39"/>
      <c r="AR129" s="221" t="s">
        <v>139</v>
      </c>
      <c r="AT129" s="221" t="s">
        <v>134</v>
      </c>
      <c r="AU129" s="221" t="s">
        <v>83</v>
      </c>
      <c r="AY129" s="18" t="s">
        <v>131</v>
      </c>
      <c r="BE129" s="222">
        <f>IF(O129="základní",K129,0)</f>
        <v>0</v>
      </c>
      <c r="BF129" s="222">
        <f>IF(O129="snížená",K129,0)</f>
        <v>0</v>
      </c>
      <c r="BG129" s="222">
        <f>IF(O129="zákl. přenesená",K129,0)</f>
        <v>0</v>
      </c>
      <c r="BH129" s="222">
        <f>IF(O129="sníž. přenesená",K129,0)</f>
        <v>0</v>
      </c>
      <c r="BI129" s="222">
        <f>IF(O129="nulová",K129,0)</f>
        <v>0</v>
      </c>
      <c r="BJ129" s="18" t="s">
        <v>81</v>
      </c>
      <c r="BK129" s="222">
        <f>ROUND(P129*H129,2)</f>
        <v>0</v>
      </c>
      <c r="BL129" s="18" t="s">
        <v>139</v>
      </c>
      <c r="BM129" s="221" t="s">
        <v>217</v>
      </c>
    </row>
    <row r="130" s="2" customFormat="1">
      <c r="A130" s="39"/>
      <c r="B130" s="40"/>
      <c r="C130" s="41"/>
      <c r="D130" s="223" t="s">
        <v>141</v>
      </c>
      <c r="E130" s="41"/>
      <c r="F130" s="224" t="s">
        <v>218</v>
      </c>
      <c r="G130" s="41"/>
      <c r="H130" s="41"/>
      <c r="I130" s="225"/>
      <c r="J130" s="225"/>
      <c r="K130" s="41"/>
      <c r="L130" s="41"/>
      <c r="M130" s="45"/>
      <c r="N130" s="226"/>
      <c r="O130" s="227"/>
      <c r="P130" s="85"/>
      <c r="Q130" s="85"/>
      <c r="R130" s="85"/>
      <c r="S130" s="85"/>
      <c r="T130" s="85"/>
      <c r="U130" s="85"/>
      <c r="V130" s="85"/>
      <c r="W130" s="85"/>
      <c r="X130" s="86"/>
      <c r="Y130" s="39"/>
      <c r="Z130" s="39"/>
      <c r="AA130" s="39"/>
      <c r="AB130" s="39"/>
      <c r="AC130" s="39"/>
      <c r="AD130" s="39"/>
      <c r="AE130" s="39"/>
      <c r="AT130" s="18" t="s">
        <v>141</v>
      </c>
      <c r="AU130" s="18" t="s">
        <v>83</v>
      </c>
    </row>
    <row r="131" s="13" customFormat="1">
      <c r="A131" s="13"/>
      <c r="B131" s="228"/>
      <c r="C131" s="229"/>
      <c r="D131" s="223" t="s">
        <v>143</v>
      </c>
      <c r="E131" s="230" t="s">
        <v>20</v>
      </c>
      <c r="F131" s="231" t="s">
        <v>219</v>
      </c>
      <c r="G131" s="229"/>
      <c r="H131" s="232">
        <v>36</v>
      </c>
      <c r="I131" s="233"/>
      <c r="J131" s="233"/>
      <c r="K131" s="229"/>
      <c r="L131" s="229"/>
      <c r="M131" s="234"/>
      <c r="N131" s="235"/>
      <c r="O131" s="236"/>
      <c r="P131" s="236"/>
      <c r="Q131" s="236"/>
      <c r="R131" s="236"/>
      <c r="S131" s="236"/>
      <c r="T131" s="236"/>
      <c r="U131" s="236"/>
      <c r="V131" s="236"/>
      <c r="W131" s="236"/>
      <c r="X131" s="237"/>
      <c r="Y131" s="13"/>
      <c r="Z131" s="13"/>
      <c r="AA131" s="13"/>
      <c r="AB131" s="13"/>
      <c r="AC131" s="13"/>
      <c r="AD131" s="13"/>
      <c r="AE131" s="13"/>
      <c r="AT131" s="238" t="s">
        <v>143</v>
      </c>
      <c r="AU131" s="238" t="s">
        <v>83</v>
      </c>
      <c r="AV131" s="13" t="s">
        <v>83</v>
      </c>
      <c r="AW131" s="13" t="s">
        <v>5</v>
      </c>
      <c r="AX131" s="13" t="s">
        <v>81</v>
      </c>
      <c r="AY131" s="238" t="s">
        <v>131</v>
      </c>
    </row>
    <row r="132" s="2" customFormat="1" ht="24.15" customHeight="1">
      <c r="A132" s="39"/>
      <c r="B132" s="40"/>
      <c r="C132" s="208" t="s">
        <v>220</v>
      </c>
      <c r="D132" s="209" t="s">
        <v>134</v>
      </c>
      <c r="E132" s="210" t="s">
        <v>221</v>
      </c>
      <c r="F132" s="211" t="s">
        <v>222</v>
      </c>
      <c r="G132" s="212" t="s">
        <v>180</v>
      </c>
      <c r="H132" s="213">
        <v>36</v>
      </c>
      <c r="I132" s="214"/>
      <c r="J132" s="214"/>
      <c r="K132" s="215">
        <f>ROUND(P132*H132,2)</f>
        <v>0</v>
      </c>
      <c r="L132" s="211" t="s">
        <v>138</v>
      </c>
      <c r="M132" s="45"/>
      <c r="N132" s="216" t="s">
        <v>20</v>
      </c>
      <c r="O132" s="217" t="s">
        <v>42</v>
      </c>
      <c r="P132" s="218">
        <f>I132+J132</f>
        <v>0</v>
      </c>
      <c r="Q132" s="218">
        <f>ROUND(I132*H132,2)</f>
        <v>0</v>
      </c>
      <c r="R132" s="218">
        <f>ROUND(J132*H132,2)</f>
        <v>0</v>
      </c>
      <c r="S132" s="85"/>
      <c r="T132" s="219">
        <f>S132*H132</f>
        <v>0</v>
      </c>
      <c r="U132" s="219">
        <v>0</v>
      </c>
      <c r="V132" s="219">
        <f>U132*H132</f>
        <v>0</v>
      </c>
      <c r="W132" s="219">
        <v>0</v>
      </c>
      <c r="X132" s="220">
        <f>W132*H132</f>
        <v>0</v>
      </c>
      <c r="Y132" s="39"/>
      <c r="Z132" s="39"/>
      <c r="AA132" s="39"/>
      <c r="AB132" s="39"/>
      <c r="AC132" s="39"/>
      <c r="AD132" s="39"/>
      <c r="AE132" s="39"/>
      <c r="AR132" s="221" t="s">
        <v>139</v>
      </c>
      <c r="AT132" s="221" t="s">
        <v>134</v>
      </c>
      <c r="AU132" s="221" t="s">
        <v>83</v>
      </c>
      <c r="AY132" s="18" t="s">
        <v>131</v>
      </c>
      <c r="BE132" s="222">
        <f>IF(O132="základní",K132,0)</f>
        <v>0</v>
      </c>
      <c r="BF132" s="222">
        <f>IF(O132="snížená",K132,0)</f>
        <v>0</v>
      </c>
      <c r="BG132" s="222">
        <f>IF(O132="zákl. přenesená",K132,0)</f>
        <v>0</v>
      </c>
      <c r="BH132" s="222">
        <f>IF(O132="sníž. přenesená",K132,0)</f>
        <v>0</v>
      </c>
      <c r="BI132" s="222">
        <f>IF(O132="nulová",K132,0)</f>
        <v>0</v>
      </c>
      <c r="BJ132" s="18" t="s">
        <v>81</v>
      </c>
      <c r="BK132" s="222">
        <f>ROUND(P132*H132,2)</f>
        <v>0</v>
      </c>
      <c r="BL132" s="18" t="s">
        <v>139</v>
      </c>
      <c r="BM132" s="221" t="s">
        <v>223</v>
      </c>
    </row>
    <row r="133" s="2" customFormat="1">
      <c r="A133" s="39"/>
      <c r="B133" s="40"/>
      <c r="C133" s="41"/>
      <c r="D133" s="223" t="s">
        <v>141</v>
      </c>
      <c r="E133" s="41"/>
      <c r="F133" s="224" t="s">
        <v>224</v>
      </c>
      <c r="G133" s="41"/>
      <c r="H133" s="41"/>
      <c r="I133" s="225"/>
      <c r="J133" s="225"/>
      <c r="K133" s="41"/>
      <c r="L133" s="41"/>
      <c r="M133" s="45"/>
      <c r="N133" s="226"/>
      <c r="O133" s="227"/>
      <c r="P133" s="85"/>
      <c r="Q133" s="85"/>
      <c r="R133" s="85"/>
      <c r="S133" s="85"/>
      <c r="T133" s="85"/>
      <c r="U133" s="85"/>
      <c r="V133" s="85"/>
      <c r="W133" s="85"/>
      <c r="X133" s="86"/>
      <c r="Y133" s="39"/>
      <c r="Z133" s="39"/>
      <c r="AA133" s="39"/>
      <c r="AB133" s="39"/>
      <c r="AC133" s="39"/>
      <c r="AD133" s="39"/>
      <c r="AE133" s="39"/>
      <c r="AT133" s="18" t="s">
        <v>141</v>
      </c>
      <c r="AU133" s="18" t="s">
        <v>83</v>
      </c>
    </row>
    <row r="134" s="13" customFormat="1">
      <c r="A134" s="13"/>
      <c r="B134" s="228"/>
      <c r="C134" s="229"/>
      <c r="D134" s="223" t="s">
        <v>143</v>
      </c>
      <c r="E134" s="230" t="s">
        <v>20</v>
      </c>
      <c r="F134" s="231" t="s">
        <v>219</v>
      </c>
      <c r="G134" s="229"/>
      <c r="H134" s="232">
        <v>36</v>
      </c>
      <c r="I134" s="233"/>
      <c r="J134" s="233"/>
      <c r="K134" s="229"/>
      <c r="L134" s="229"/>
      <c r="M134" s="234"/>
      <c r="N134" s="235"/>
      <c r="O134" s="236"/>
      <c r="P134" s="236"/>
      <c r="Q134" s="236"/>
      <c r="R134" s="236"/>
      <c r="S134" s="236"/>
      <c r="T134" s="236"/>
      <c r="U134" s="236"/>
      <c r="V134" s="236"/>
      <c r="W134" s="236"/>
      <c r="X134" s="237"/>
      <c r="Y134" s="13"/>
      <c r="Z134" s="13"/>
      <c r="AA134" s="13"/>
      <c r="AB134" s="13"/>
      <c r="AC134" s="13"/>
      <c r="AD134" s="13"/>
      <c r="AE134" s="13"/>
      <c r="AT134" s="238" t="s">
        <v>143</v>
      </c>
      <c r="AU134" s="238" t="s">
        <v>83</v>
      </c>
      <c r="AV134" s="13" t="s">
        <v>83</v>
      </c>
      <c r="AW134" s="13" t="s">
        <v>5</v>
      </c>
      <c r="AX134" s="13" t="s">
        <v>81</v>
      </c>
      <c r="AY134" s="238" t="s">
        <v>131</v>
      </c>
    </row>
    <row r="135" s="2" customFormat="1" ht="24.15" customHeight="1">
      <c r="A135" s="39"/>
      <c r="B135" s="40"/>
      <c r="C135" s="208" t="s">
        <v>9</v>
      </c>
      <c r="D135" s="209" t="s">
        <v>134</v>
      </c>
      <c r="E135" s="210" t="s">
        <v>225</v>
      </c>
      <c r="F135" s="211" t="s">
        <v>226</v>
      </c>
      <c r="G135" s="212" t="s">
        <v>227</v>
      </c>
      <c r="H135" s="213">
        <v>6</v>
      </c>
      <c r="I135" s="214"/>
      <c r="J135" s="214"/>
      <c r="K135" s="215">
        <f>ROUND(P135*H135,2)</f>
        <v>0</v>
      </c>
      <c r="L135" s="211" t="s">
        <v>138</v>
      </c>
      <c r="M135" s="45"/>
      <c r="N135" s="216" t="s">
        <v>20</v>
      </c>
      <c r="O135" s="217" t="s">
        <v>42</v>
      </c>
      <c r="P135" s="218">
        <f>I135+J135</f>
        <v>0</v>
      </c>
      <c r="Q135" s="218">
        <f>ROUND(I135*H135,2)</f>
        <v>0</v>
      </c>
      <c r="R135" s="218">
        <f>ROUND(J135*H135,2)</f>
        <v>0</v>
      </c>
      <c r="S135" s="85"/>
      <c r="T135" s="219">
        <f>S135*H135</f>
        <v>0</v>
      </c>
      <c r="U135" s="219">
        <v>0</v>
      </c>
      <c r="V135" s="219">
        <f>U135*H135</f>
        <v>0</v>
      </c>
      <c r="W135" s="219">
        <v>0</v>
      </c>
      <c r="X135" s="220">
        <f>W135*H135</f>
        <v>0</v>
      </c>
      <c r="Y135" s="39"/>
      <c r="Z135" s="39"/>
      <c r="AA135" s="39"/>
      <c r="AB135" s="39"/>
      <c r="AC135" s="39"/>
      <c r="AD135" s="39"/>
      <c r="AE135" s="39"/>
      <c r="AR135" s="221" t="s">
        <v>139</v>
      </c>
      <c r="AT135" s="221" t="s">
        <v>134</v>
      </c>
      <c r="AU135" s="221" t="s">
        <v>83</v>
      </c>
      <c r="AY135" s="18" t="s">
        <v>131</v>
      </c>
      <c r="BE135" s="222">
        <f>IF(O135="základní",K135,0)</f>
        <v>0</v>
      </c>
      <c r="BF135" s="222">
        <f>IF(O135="snížená",K135,0)</f>
        <v>0</v>
      </c>
      <c r="BG135" s="222">
        <f>IF(O135="zákl. přenesená",K135,0)</f>
        <v>0</v>
      </c>
      <c r="BH135" s="222">
        <f>IF(O135="sníž. přenesená",K135,0)</f>
        <v>0</v>
      </c>
      <c r="BI135" s="222">
        <f>IF(O135="nulová",K135,0)</f>
        <v>0</v>
      </c>
      <c r="BJ135" s="18" t="s">
        <v>81</v>
      </c>
      <c r="BK135" s="222">
        <f>ROUND(P135*H135,2)</f>
        <v>0</v>
      </c>
      <c r="BL135" s="18" t="s">
        <v>139</v>
      </c>
      <c r="BM135" s="221" t="s">
        <v>228</v>
      </c>
    </row>
    <row r="136" s="2" customFormat="1">
      <c r="A136" s="39"/>
      <c r="B136" s="40"/>
      <c r="C136" s="41"/>
      <c r="D136" s="223" t="s">
        <v>141</v>
      </c>
      <c r="E136" s="41"/>
      <c r="F136" s="224" t="s">
        <v>229</v>
      </c>
      <c r="G136" s="41"/>
      <c r="H136" s="41"/>
      <c r="I136" s="225"/>
      <c r="J136" s="225"/>
      <c r="K136" s="41"/>
      <c r="L136" s="41"/>
      <c r="M136" s="45"/>
      <c r="N136" s="226"/>
      <c r="O136" s="227"/>
      <c r="P136" s="85"/>
      <c r="Q136" s="85"/>
      <c r="R136" s="85"/>
      <c r="S136" s="85"/>
      <c r="T136" s="85"/>
      <c r="U136" s="85"/>
      <c r="V136" s="85"/>
      <c r="W136" s="85"/>
      <c r="X136" s="86"/>
      <c r="Y136" s="39"/>
      <c r="Z136" s="39"/>
      <c r="AA136" s="39"/>
      <c r="AB136" s="39"/>
      <c r="AC136" s="39"/>
      <c r="AD136" s="39"/>
      <c r="AE136" s="39"/>
      <c r="AT136" s="18" t="s">
        <v>141</v>
      </c>
      <c r="AU136" s="18" t="s">
        <v>83</v>
      </c>
    </row>
    <row r="137" s="13" customFormat="1">
      <c r="A137" s="13"/>
      <c r="B137" s="228"/>
      <c r="C137" s="229"/>
      <c r="D137" s="223" t="s">
        <v>143</v>
      </c>
      <c r="E137" s="230" t="s">
        <v>20</v>
      </c>
      <c r="F137" s="231" t="s">
        <v>230</v>
      </c>
      <c r="G137" s="229"/>
      <c r="H137" s="232">
        <v>6</v>
      </c>
      <c r="I137" s="233"/>
      <c r="J137" s="233"/>
      <c r="K137" s="229"/>
      <c r="L137" s="229"/>
      <c r="M137" s="234"/>
      <c r="N137" s="235"/>
      <c r="O137" s="236"/>
      <c r="P137" s="236"/>
      <c r="Q137" s="236"/>
      <c r="R137" s="236"/>
      <c r="S137" s="236"/>
      <c r="T137" s="236"/>
      <c r="U137" s="236"/>
      <c r="V137" s="236"/>
      <c r="W137" s="236"/>
      <c r="X137" s="237"/>
      <c r="Y137" s="13"/>
      <c r="Z137" s="13"/>
      <c r="AA137" s="13"/>
      <c r="AB137" s="13"/>
      <c r="AC137" s="13"/>
      <c r="AD137" s="13"/>
      <c r="AE137" s="13"/>
      <c r="AT137" s="238" t="s">
        <v>143</v>
      </c>
      <c r="AU137" s="238" t="s">
        <v>83</v>
      </c>
      <c r="AV137" s="13" t="s">
        <v>83</v>
      </c>
      <c r="AW137" s="13" t="s">
        <v>5</v>
      </c>
      <c r="AX137" s="13" t="s">
        <v>81</v>
      </c>
      <c r="AY137" s="238" t="s">
        <v>131</v>
      </c>
    </row>
    <row r="138" s="2" customFormat="1" ht="24.15" customHeight="1">
      <c r="A138" s="39"/>
      <c r="B138" s="40"/>
      <c r="C138" s="208" t="s">
        <v>231</v>
      </c>
      <c r="D138" s="209" t="s">
        <v>134</v>
      </c>
      <c r="E138" s="210" t="s">
        <v>232</v>
      </c>
      <c r="F138" s="211" t="s">
        <v>233</v>
      </c>
      <c r="G138" s="212" t="s">
        <v>227</v>
      </c>
      <c r="H138" s="213">
        <v>6</v>
      </c>
      <c r="I138" s="214"/>
      <c r="J138" s="214"/>
      <c r="K138" s="215">
        <f>ROUND(P138*H138,2)</f>
        <v>0</v>
      </c>
      <c r="L138" s="211" t="s">
        <v>138</v>
      </c>
      <c r="M138" s="45"/>
      <c r="N138" s="216" t="s">
        <v>20</v>
      </c>
      <c r="O138" s="217" t="s">
        <v>42</v>
      </c>
      <c r="P138" s="218">
        <f>I138+J138</f>
        <v>0</v>
      </c>
      <c r="Q138" s="218">
        <f>ROUND(I138*H138,2)</f>
        <v>0</v>
      </c>
      <c r="R138" s="218">
        <f>ROUND(J138*H138,2)</f>
        <v>0</v>
      </c>
      <c r="S138" s="85"/>
      <c r="T138" s="219">
        <f>S138*H138</f>
        <v>0</v>
      </c>
      <c r="U138" s="219">
        <v>0</v>
      </c>
      <c r="V138" s="219">
        <f>U138*H138</f>
        <v>0</v>
      </c>
      <c r="W138" s="219">
        <v>0</v>
      </c>
      <c r="X138" s="220">
        <f>W138*H138</f>
        <v>0</v>
      </c>
      <c r="Y138" s="39"/>
      <c r="Z138" s="39"/>
      <c r="AA138" s="39"/>
      <c r="AB138" s="39"/>
      <c r="AC138" s="39"/>
      <c r="AD138" s="39"/>
      <c r="AE138" s="39"/>
      <c r="AR138" s="221" t="s">
        <v>139</v>
      </c>
      <c r="AT138" s="221" t="s">
        <v>134</v>
      </c>
      <c r="AU138" s="221" t="s">
        <v>83</v>
      </c>
      <c r="AY138" s="18" t="s">
        <v>131</v>
      </c>
      <c r="BE138" s="222">
        <f>IF(O138="základní",K138,0)</f>
        <v>0</v>
      </c>
      <c r="BF138" s="222">
        <f>IF(O138="snížená",K138,0)</f>
        <v>0</v>
      </c>
      <c r="BG138" s="222">
        <f>IF(O138="zákl. přenesená",K138,0)</f>
        <v>0</v>
      </c>
      <c r="BH138" s="222">
        <f>IF(O138="sníž. přenesená",K138,0)</f>
        <v>0</v>
      </c>
      <c r="BI138" s="222">
        <f>IF(O138="nulová",K138,0)</f>
        <v>0</v>
      </c>
      <c r="BJ138" s="18" t="s">
        <v>81</v>
      </c>
      <c r="BK138" s="222">
        <f>ROUND(P138*H138,2)</f>
        <v>0</v>
      </c>
      <c r="BL138" s="18" t="s">
        <v>139</v>
      </c>
      <c r="BM138" s="221" t="s">
        <v>234</v>
      </c>
    </row>
    <row r="139" s="2" customFormat="1">
      <c r="A139" s="39"/>
      <c r="B139" s="40"/>
      <c r="C139" s="41"/>
      <c r="D139" s="223" t="s">
        <v>141</v>
      </c>
      <c r="E139" s="41"/>
      <c r="F139" s="224" t="s">
        <v>235</v>
      </c>
      <c r="G139" s="41"/>
      <c r="H139" s="41"/>
      <c r="I139" s="225"/>
      <c r="J139" s="225"/>
      <c r="K139" s="41"/>
      <c r="L139" s="41"/>
      <c r="M139" s="45"/>
      <c r="N139" s="226"/>
      <c r="O139" s="227"/>
      <c r="P139" s="85"/>
      <c r="Q139" s="85"/>
      <c r="R139" s="85"/>
      <c r="S139" s="85"/>
      <c r="T139" s="85"/>
      <c r="U139" s="85"/>
      <c r="V139" s="85"/>
      <c r="W139" s="85"/>
      <c r="X139" s="86"/>
      <c r="Y139" s="39"/>
      <c r="Z139" s="39"/>
      <c r="AA139" s="39"/>
      <c r="AB139" s="39"/>
      <c r="AC139" s="39"/>
      <c r="AD139" s="39"/>
      <c r="AE139" s="39"/>
      <c r="AT139" s="18" t="s">
        <v>141</v>
      </c>
      <c r="AU139" s="18" t="s">
        <v>83</v>
      </c>
    </row>
    <row r="140" s="13" customFormat="1">
      <c r="A140" s="13"/>
      <c r="B140" s="228"/>
      <c r="C140" s="229"/>
      <c r="D140" s="223" t="s">
        <v>143</v>
      </c>
      <c r="E140" s="230" t="s">
        <v>20</v>
      </c>
      <c r="F140" s="231" t="s">
        <v>230</v>
      </c>
      <c r="G140" s="229"/>
      <c r="H140" s="232">
        <v>6</v>
      </c>
      <c r="I140" s="233"/>
      <c r="J140" s="233"/>
      <c r="K140" s="229"/>
      <c r="L140" s="229"/>
      <c r="M140" s="234"/>
      <c r="N140" s="235"/>
      <c r="O140" s="236"/>
      <c r="P140" s="236"/>
      <c r="Q140" s="236"/>
      <c r="R140" s="236"/>
      <c r="S140" s="236"/>
      <c r="T140" s="236"/>
      <c r="U140" s="236"/>
      <c r="V140" s="236"/>
      <c r="W140" s="236"/>
      <c r="X140" s="237"/>
      <c r="Y140" s="13"/>
      <c r="Z140" s="13"/>
      <c r="AA140" s="13"/>
      <c r="AB140" s="13"/>
      <c r="AC140" s="13"/>
      <c r="AD140" s="13"/>
      <c r="AE140" s="13"/>
      <c r="AT140" s="238" t="s">
        <v>143</v>
      </c>
      <c r="AU140" s="238" t="s">
        <v>83</v>
      </c>
      <c r="AV140" s="13" t="s">
        <v>83</v>
      </c>
      <c r="AW140" s="13" t="s">
        <v>5</v>
      </c>
      <c r="AX140" s="13" t="s">
        <v>81</v>
      </c>
      <c r="AY140" s="238" t="s">
        <v>131</v>
      </c>
    </row>
    <row r="141" s="2" customFormat="1" ht="24.15" customHeight="1">
      <c r="A141" s="39"/>
      <c r="B141" s="40"/>
      <c r="C141" s="239" t="s">
        <v>236</v>
      </c>
      <c r="D141" s="240" t="s">
        <v>168</v>
      </c>
      <c r="E141" s="241" t="s">
        <v>237</v>
      </c>
      <c r="F141" s="242" t="s">
        <v>238</v>
      </c>
      <c r="G141" s="243" t="s">
        <v>227</v>
      </c>
      <c r="H141" s="244">
        <v>6</v>
      </c>
      <c r="I141" s="245"/>
      <c r="J141" s="246"/>
      <c r="K141" s="247">
        <f>ROUND(P141*H141,2)</f>
        <v>0</v>
      </c>
      <c r="L141" s="242" t="s">
        <v>138</v>
      </c>
      <c r="M141" s="248"/>
      <c r="N141" s="249" t="s">
        <v>20</v>
      </c>
      <c r="O141" s="217" t="s">
        <v>42</v>
      </c>
      <c r="P141" s="218">
        <f>I141+J141</f>
        <v>0</v>
      </c>
      <c r="Q141" s="218">
        <f>ROUND(I141*H141,2)</f>
        <v>0</v>
      </c>
      <c r="R141" s="218">
        <f>ROUND(J141*H141,2)</f>
        <v>0</v>
      </c>
      <c r="S141" s="85"/>
      <c r="T141" s="219">
        <f>S141*H141</f>
        <v>0</v>
      </c>
      <c r="U141" s="219">
        <v>0</v>
      </c>
      <c r="V141" s="219">
        <f>U141*H141</f>
        <v>0</v>
      </c>
      <c r="W141" s="219">
        <v>0</v>
      </c>
      <c r="X141" s="220">
        <f>W141*H141</f>
        <v>0</v>
      </c>
      <c r="Y141" s="39"/>
      <c r="Z141" s="39"/>
      <c r="AA141" s="39"/>
      <c r="AB141" s="39"/>
      <c r="AC141" s="39"/>
      <c r="AD141" s="39"/>
      <c r="AE141" s="39"/>
      <c r="AR141" s="221" t="s">
        <v>171</v>
      </c>
      <c r="AT141" s="221" t="s">
        <v>168</v>
      </c>
      <c r="AU141" s="221" t="s">
        <v>83</v>
      </c>
      <c r="AY141" s="18" t="s">
        <v>131</v>
      </c>
      <c r="BE141" s="222">
        <f>IF(O141="základní",K141,0)</f>
        <v>0</v>
      </c>
      <c r="BF141" s="222">
        <f>IF(O141="snížená",K141,0)</f>
        <v>0</v>
      </c>
      <c r="BG141" s="222">
        <f>IF(O141="zákl. přenesená",K141,0)</f>
        <v>0</v>
      </c>
      <c r="BH141" s="222">
        <f>IF(O141="sníž. přenesená",K141,0)</f>
        <v>0</v>
      </c>
      <c r="BI141" s="222">
        <f>IF(O141="nulová",K141,0)</f>
        <v>0</v>
      </c>
      <c r="BJ141" s="18" t="s">
        <v>81</v>
      </c>
      <c r="BK141" s="222">
        <f>ROUND(P141*H141,2)</f>
        <v>0</v>
      </c>
      <c r="BL141" s="18" t="s">
        <v>139</v>
      </c>
      <c r="BM141" s="221" t="s">
        <v>239</v>
      </c>
    </row>
    <row r="142" s="2" customFormat="1">
      <c r="A142" s="39"/>
      <c r="B142" s="40"/>
      <c r="C142" s="41"/>
      <c r="D142" s="223" t="s">
        <v>141</v>
      </c>
      <c r="E142" s="41"/>
      <c r="F142" s="224" t="s">
        <v>238</v>
      </c>
      <c r="G142" s="41"/>
      <c r="H142" s="41"/>
      <c r="I142" s="225"/>
      <c r="J142" s="225"/>
      <c r="K142" s="41"/>
      <c r="L142" s="41"/>
      <c r="M142" s="45"/>
      <c r="N142" s="226"/>
      <c r="O142" s="227"/>
      <c r="P142" s="85"/>
      <c r="Q142" s="85"/>
      <c r="R142" s="85"/>
      <c r="S142" s="85"/>
      <c r="T142" s="85"/>
      <c r="U142" s="85"/>
      <c r="V142" s="85"/>
      <c r="W142" s="85"/>
      <c r="X142" s="86"/>
      <c r="Y142" s="39"/>
      <c r="Z142" s="39"/>
      <c r="AA142" s="39"/>
      <c r="AB142" s="39"/>
      <c r="AC142" s="39"/>
      <c r="AD142" s="39"/>
      <c r="AE142" s="39"/>
      <c r="AT142" s="18" t="s">
        <v>141</v>
      </c>
      <c r="AU142" s="18" t="s">
        <v>83</v>
      </c>
    </row>
    <row r="143" s="13" customFormat="1">
      <c r="A143" s="13"/>
      <c r="B143" s="228"/>
      <c r="C143" s="229"/>
      <c r="D143" s="223" t="s">
        <v>143</v>
      </c>
      <c r="E143" s="230" t="s">
        <v>20</v>
      </c>
      <c r="F143" s="231" t="s">
        <v>230</v>
      </c>
      <c r="G143" s="229"/>
      <c r="H143" s="232">
        <v>6</v>
      </c>
      <c r="I143" s="233"/>
      <c r="J143" s="233"/>
      <c r="K143" s="229"/>
      <c r="L143" s="229"/>
      <c r="M143" s="234"/>
      <c r="N143" s="235"/>
      <c r="O143" s="236"/>
      <c r="P143" s="236"/>
      <c r="Q143" s="236"/>
      <c r="R143" s="236"/>
      <c r="S143" s="236"/>
      <c r="T143" s="236"/>
      <c r="U143" s="236"/>
      <c r="V143" s="236"/>
      <c r="W143" s="236"/>
      <c r="X143" s="237"/>
      <c r="Y143" s="13"/>
      <c r="Z143" s="13"/>
      <c r="AA143" s="13"/>
      <c r="AB143" s="13"/>
      <c r="AC143" s="13"/>
      <c r="AD143" s="13"/>
      <c r="AE143" s="13"/>
      <c r="AT143" s="238" t="s">
        <v>143</v>
      </c>
      <c r="AU143" s="238" t="s">
        <v>83</v>
      </c>
      <c r="AV143" s="13" t="s">
        <v>83</v>
      </c>
      <c r="AW143" s="13" t="s">
        <v>5</v>
      </c>
      <c r="AX143" s="13" t="s">
        <v>81</v>
      </c>
      <c r="AY143" s="238" t="s">
        <v>131</v>
      </c>
    </row>
    <row r="144" s="2" customFormat="1" ht="24.15" customHeight="1">
      <c r="A144" s="39"/>
      <c r="B144" s="40"/>
      <c r="C144" s="208" t="s">
        <v>240</v>
      </c>
      <c r="D144" s="209" t="s">
        <v>134</v>
      </c>
      <c r="E144" s="210" t="s">
        <v>241</v>
      </c>
      <c r="F144" s="211" t="s">
        <v>242</v>
      </c>
      <c r="G144" s="212" t="s">
        <v>227</v>
      </c>
      <c r="H144" s="213">
        <v>34</v>
      </c>
      <c r="I144" s="214"/>
      <c r="J144" s="214"/>
      <c r="K144" s="215">
        <f>ROUND(P144*H144,2)</f>
        <v>0</v>
      </c>
      <c r="L144" s="211" t="s">
        <v>138</v>
      </c>
      <c r="M144" s="45"/>
      <c r="N144" s="216" t="s">
        <v>20</v>
      </c>
      <c r="O144" s="217" t="s">
        <v>42</v>
      </c>
      <c r="P144" s="218">
        <f>I144+J144</f>
        <v>0</v>
      </c>
      <c r="Q144" s="218">
        <f>ROUND(I144*H144,2)</f>
        <v>0</v>
      </c>
      <c r="R144" s="218">
        <f>ROUND(J144*H144,2)</f>
        <v>0</v>
      </c>
      <c r="S144" s="85"/>
      <c r="T144" s="219">
        <f>S144*H144</f>
        <v>0</v>
      </c>
      <c r="U144" s="219">
        <v>0</v>
      </c>
      <c r="V144" s="219">
        <f>U144*H144</f>
        <v>0</v>
      </c>
      <c r="W144" s="219">
        <v>0</v>
      </c>
      <c r="X144" s="220">
        <f>W144*H144</f>
        <v>0</v>
      </c>
      <c r="Y144" s="39"/>
      <c r="Z144" s="39"/>
      <c r="AA144" s="39"/>
      <c r="AB144" s="39"/>
      <c r="AC144" s="39"/>
      <c r="AD144" s="39"/>
      <c r="AE144" s="39"/>
      <c r="AR144" s="221" t="s">
        <v>139</v>
      </c>
      <c r="AT144" s="221" t="s">
        <v>134</v>
      </c>
      <c r="AU144" s="221" t="s">
        <v>83</v>
      </c>
      <c r="AY144" s="18" t="s">
        <v>131</v>
      </c>
      <c r="BE144" s="222">
        <f>IF(O144="základní",K144,0)</f>
        <v>0</v>
      </c>
      <c r="BF144" s="222">
        <f>IF(O144="snížená",K144,0)</f>
        <v>0</v>
      </c>
      <c r="BG144" s="222">
        <f>IF(O144="zákl. přenesená",K144,0)</f>
        <v>0</v>
      </c>
      <c r="BH144" s="222">
        <f>IF(O144="sníž. přenesená",K144,0)</f>
        <v>0</v>
      </c>
      <c r="BI144" s="222">
        <f>IF(O144="nulová",K144,0)</f>
        <v>0</v>
      </c>
      <c r="BJ144" s="18" t="s">
        <v>81</v>
      </c>
      <c r="BK144" s="222">
        <f>ROUND(P144*H144,2)</f>
        <v>0</v>
      </c>
      <c r="BL144" s="18" t="s">
        <v>139</v>
      </c>
      <c r="BM144" s="221" t="s">
        <v>243</v>
      </c>
    </row>
    <row r="145" s="2" customFormat="1">
      <c r="A145" s="39"/>
      <c r="B145" s="40"/>
      <c r="C145" s="41"/>
      <c r="D145" s="223" t="s">
        <v>141</v>
      </c>
      <c r="E145" s="41"/>
      <c r="F145" s="224" t="s">
        <v>244</v>
      </c>
      <c r="G145" s="41"/>
      <c r="H145" s="41"/>
      <c r="I145" s="225"/>
      <c r="J145" s="225"/>
      <c r="K145" s="41"/>
      <c r="L145" s="41"/>
      <c r="M145" s="45"/>
      <c r="N145" s="226"/>
      <c r="O145" s="227"/>
      <c r="P145" s="85"/>
      <c r="Q145" s="85"/>
      <c r="R145" s="85"/>
      <c r="S145" s="85"/>
      <c r="T145" s="85"/>
      <c r="U145" s="85"/>
      <c r="V145" s="85"/>
      <c r="W145" s="85"/>
      <c r="X145" s="86"/>
      <c r="Y145" s="39"/>
      <c r="Z145" s="39"/>
      <c r="AA145" s="39"/>
      <c r="AB145" s="39"/>
      <c r="AC145" s="39"/>
      <c r="AD145" s="39"/>
      <c r="AE145" s="39"/>
      <c r="AT145" s="18" t="s">
        <v>141</v>
      </c>
      <c r="AU145" s="18" t="s">
        <v>83</v>
      </c>
    </row>
    <row r="146" s="13" customFormat="1">
      <c r="A146" s="13"/>
      <c r="B146" s="228"/>
      <c r="C146" s="229"/>
      <c r="D146" s="223" t="s">
        <v>143</v>
      </c>
      <c r="E146" s="230" t="s">
        <v>20</v>
      </c>
      <c r="F146" s="231" t="s">
        <v>245</v>
      </c>
      <c r="G146" s="229"/>
      <c r="H146" s="232">
        <v>10</v>
      </c>
      <c r="I146" s="233"/>
      <c r="J146" s="233"/>
      <c r="K146" s="229"/>
      <c r="L146" s="229"/>
      <c r="M146" s="234"/>
      <c r="N146" s="235"/>
      <c r="O146" s="236"/>
      <c r="P146" s="236"/>
      <c r="Q146" s="236"/>
      <c r="R146" s="236"/>
      <c r="S146" s="236"/>
      <c r="T146" s="236"/>
      <c r="U146" s="236"/>
      <c r="V146" s="236"/>
      <c r="W146" s="236"/>
      <c r="X146" s="237"/>
      <c r="Y146" s="13"/>
      <c r="Z146" s="13"/>
      <c r="AA146" s="13"/>
      <c r="AB146" s="13"/>
      <c r="AC146" s="13"/>
      <c r="AD146" s="13"/>
      <c r="AE146" s="13"/>
      <c r="AT146" s="238" t="s">
        <v>143</v>
      </c>
      <c r="AU146" s="238" t="s">
        <v>83</v>
      </c>
      <c r="AV146" s="13" t="s">
        <v>83</v>
      </c>
      <c r="AW146" s="13" t="s">
        <v>5</v>
      </c>
      <c r="AX146" s="13" t="s">
        <v>73</v>
      </c>
      <c r="AY146" s="238" t="s">
        <v>131</v>
      </c>
    </row>
    <row r="147" s="13" customFormat="1">
      <c r="A147" s="13"/>
      <c r="B147" s="228"/>
      <c r="C147" s="229"/>
      <c r="D147" s="223" t="s">
        <v>143</v>
      </c>
      <c r="E147" s="230" t="s">
        <v>20</v>
      </c>
      <c r="F147" s="231" t="s">
        <v>246</v>
      </c>
      <c r="G147" s="229"/>
      <c r="H147" s="232">
        <v>12</v>
      </c>
      <c r="I147" s="233"/>
      <c r="J147" s="233"/>
      <c r="K147" s="229"/>
      <c r="L147" s="229"/>
      <c r="M147" s="234"/>
      <c r="N147" s="235"/>
      <c r="O147" s="236"/>
      <c r="P147" s="236"/>
      <c r="Q147" s="236"/>
      <c r="R147" s="236"/>
      <c r="S147" s="236"/>
      <c r="T147" s="236"/>
      <c r="U147" s="236"/>
      <c r="V147" s="236"/>
      <c r="W147" s="236"/>
      <c r="X147" s="237"/>
      <c r="Y147" s="13"/>
      <c r="Z147" s="13"/>
      <c r="AA147" s="13"/>
      <c r="AB147" s="13"/>
      <c r="AC147" s="13"/>
      <c r="AD147" s="13"/>
      <c r="AE147" s="13"/>
      <c r="AT147" s="238" t="s">
        <v>143</v>
      </c>
      <c r="AU147" s="238" t="s">
        <v>83</v>
      </c>
      <c r="AV147" s="13" t="s">
        <v>83</v>
      </c>
      <c r="AW147" s="13" t="s">
        <v>5</v>
      </c>
      <c r="AX147" s="13" t="s">
        <v>73</v>
      </c>
      <c r="AY147" s="238" t="s">
        <v>131</v>
      </c>
    </row>
    <row r="148" s="13" customFormat="1">
      <c r="A148" s="13"/>
      <c r="B148" s="228"/>
      <c r="C148" s="229"/>
      <c r="D148" s="223" t="s">
        <v>143</v>
      </c>
      <c r="E148" s="230" t="s">
        <v>20</v>
      </c>
      <c r="F148" s="231" t="s">
        <v>247</v>
      </c>
      <c r="G148" s="229"/>
      <c r="H148" s="232">
        <v>12</v>
      </c>
      <c r="I148" s="233"/>
      <c r="J148" s="233"/>
      <c r="K148" s="229"/>
      <c r="L148" s="229"/>
      <c r="M148" s="234"/>
      <c r="N148" s="235"/>
      <c r="O148" s="236"/>
      <c r="P148" s="236"/>
      <c r="Q148" s="236"/>
      <c r="R148" s="236"/>
      <c r="S148" s="236"/>
      <c r="T148" s="236"/>
      <c r="U148" s="236"/>
      <c r="V148" s="236"/>
      <c r="W148" s="236"/>
      <c r="X148" s="237"/>
      <c r="Y148" s="13"/>
      <c r="Z148" s="13"/>
      <c r="AA148" s="13"/>
      <c r="AB148" s="13"/>
      <c r="AC148" s="13"/>
      <c r="AD148" s="13"/>
      <c r="AE148" s="13"/>
      <c r="AT148" s="238" t="s">
        <v>143</v>
      </c>
      <c r="AU148" s="238" t="s">
        <v>83</v>
      </c>
      <c r="AV148" s="13" t="s">
        <v>83</v>
      </c>
      <c r="AW148" s="13" t="s">
        <v>5</v>
      </c>
      <c r="AX148" s="13" t="s">
        <v>73</v>
      </c>
      <c r="AY148" s="238" t="s">
        <v>131</v>
      </c>
    </row>
    <row r="149" s="15" customFormat="1">
      <c r="A149" s="15"/>
      <c r="B149" s="260"/>
      <c r="C149" s="261"/>
      <c r="D149" s="223" t="s">
        <v>143</v>
      </c>
      <c r="E149" s="262" t="s">
        <v>20</v>
      </c>
      <c r="F149" s="263" t="s">
        <v>207</v>
      </c>
      <c r="G149" s="261"/>
      <c r="H149" s="264">
        <v>34</v>
      </c>
      <c r="I149" s="265"/>
      <c r="J149" s="265"/>
      <c r="K149" s="261"/>
      <c r="L149" s="261"/>
      <c r="M149" s="266"/>
      <c r="N149" s="267"/>
      <c r="O149" s="268"/>
      <c r="P149" s="268"/>
      <c r="Q149" s="268"/>
      <c r="R149" s="268"/>
      <c r="S149" s="268"/>
      <c r="T149" s="268"/>
      <c r="U149" s="268"/>
      <c r="V149" s="268"/>
      <c r="W149" s="268"/>
      <c r="X149" s="269"/>
      <c r="Y149" s="15"/>
      <c r="Z149" s="15"/>
      <c r="AA149" s="15"/>
      <c r="AB149" s="15"/>
      <c r="AC149" s="15"/>
      <c r="AD149" s="15"/>
      <c r="AE149" s="15"/>
      <c r="AT149" s="270" t="s">
        <v>143</v>
      </c>
      <c r="AU149" s="270" t="s">
        <v>83</v>
      </c>
      <c r="AV149" s="15" t="s">
        <v>139</v>
      </c>
      <c r="AW149" s="15" t="s">
        <v>5</v>
      </c>
      <c r="AX149" s="15" t="s">
        <v>81</v>
      </c>
      <c r="AY149" s="270" t="s">
        <v>131</v>
      </c>
    </row>
    <row r="150" s="2" customFormat="1" ht="24.15" customHeight="1">
      <c r="A150" s="39"/>
      <c r="B150" s="40"/>
      <c r="C150" s="239" t="s">
        <v>248</v>
      </c>
      <c r="D150" s="240" t="s">
        <v>168</v>
      </c>
      <c r="E150" s="241" t="s">
        <v>249</v>
      </c>
      <c r="F150" s="242" t="s">
        <v>250</v>
      </c>
      <c r="G150" s="243" t="s">
        <v>137</v>
      </c>
      <c r="H150" s="244">
        <v>10</v>
      </c>
      <c r="I150" s="245"/>
      <c r="J150" s="246"/>
      <c r="K150" s="247">
        <f>ROUND(P150*H150,2)</f>
        <v>0</v>
      </c>
      <c r="L150" s="242" t="s">
        <v>138</v>
      </c>
      <c r="M150" s="248"/>
      <c r="N150" s="249" t="s">
        <v>20</v>
      </c>
      <c r="O150" s="217" t="s">
        <v>42</v>
      </c>
      <c r="P150" s="218">
        <f>I150+J150</f>
        <v>0</v>
      </c>
      <c r="Q150" s="218">
        <f>ROUND(I150*H150,2)</f>
        <v>0</v>
      </c>
      <c r="R150" s="218">
        <f>ROUND(J150*H150,2)</f>
        <v>0</v>
      </c>
      <c r="S150" s="85"/>
      <c r="T150" s="219">
        <f>S150*H150</f>
        <v>0</v>
      </c>
      <c r="U150" s="219">
        <v>0.36997000000000002</v>
      </c>
      <c r="V150" s="219">
        <f>U150*H150</f>
        <v>3.6997</v>
      </c>
      <c r="W150" s="219">
        <v>0</v>
      </c>
      <c r="X150" s="220">
        <f>W150*H150</f>
        <v>0</v>
      </c>
      <c r="Y150" s="39"/>
      <c r="Z150" s="39"/>
      <c r="AA150" s="39"/>
      <c r="AB150" s="39"/>
      <c r="AC150" s="39"/>
      <c r="AD150" s="39"/>
      <c r="AE150" s="39"/>
      <c r="AR150" s="221" t="s">
        <v>171</v>
      </c>
      <c r="AT150" s="221" t="s">
        <v>168</v>
      </c>
      <c r="AU150" s="221" t="s">
        <v>83</v>
      </c>
      <c r="AY150" s="18" t="s">
        <v>131</v>
      </c>
      <c r="BE150" s="222">
        <f>IF(O150="základní",K150,0)</f>
        <v>0</v>
      </c>
      <c r="BF150" s="222">
        <f>IF(O150="snížená",K150,0)</f>
        <v>0</v>
      </c>
      <c r="BG150" s="222">
        <f>IF(O150="zákl. přenesená",K150,0)</f>
        <v>0</v>
      </c>
      <c r="BH150" s="222">
        <f>IF(O150="sníž. přenesená",K150,0)</f>
        <v>0</v>
      </c>
      <c r="BI150" s="222">
        <f>IF(O150="nulová",K150,0)</f>
        <v>0</v>
      </c>
      <c r="BJ150" s="18" t="s">
        <v>81</v>
      </c>
      <c r="BK150" s="222">
        <f>ROUND(P150*H150,2)</f>
        <v>0</v>
      </c>
      <c r="BL150" s="18" t="s">
        <v>139</v>
      </c>
      <c r="BM150" s="221" t="s">
        <v>251</v>
      </c>
    </row>
    <row r="151" s="2" customFormat="1">
      <c r="A151" s="39"/>
      <c r="B151" s="40"/>
      <c r="C151" s="41"/>
      <c r="D151" s="223" t="s">
        <v>141</v>
      </c>
      <c r="E151" s="41"/>
      <c r="F151" s="224" t="s">
        <v>250</v>
      </c>
      <c r="G151" s="41"/>
      <c r="H151" s="41"/>
      <c r="I151" s="225"/>
      <c r="J151" s="225"/>
      <c r="K151" s="41"/>
      <c r="L151" s="41"/>
      <c r="M151" s="45"/>
      <c r="N151" s="226"/>
      <c r="O151" s="227"/>
      <c r="P151" s="85"/>
      <c r="Q151" s="85"/>
      <c r="R151" s="85"/>
      <c r="S151" s="85"/>
      <c r="T151" s="85"/>
      <c r="U151" s="85"/>
      <c r="V151" s="85"/>
      <c r="W151" s="85"/>
      <c r="X151" s="86"/>
      <c r="Y151" s="39"/>
      <c r="Z151" s="39"/>
      <c r="AA151" s="39"/>
      <c r="AB151" s="39"/>
      <c r="AC151" s="39"/>
      <c r="AD151" s="39"/>
      <c r="AE151" s="39"/>
      <c r="AT151" s="18" t="s">
        <v>141</v>
      </c>
      <c r="AU151" s="18" t="s">
        <v>83</v>
      </c>
    </row>
    <row r="152" s="13" customFormat="1">
      <c r="A152" s="13"/>
      <c r="B152" s="228"/>
      <c r="C152" s="229"/>
      <c r="D152" s="223" t="s">
        <v>143</v>
      </c>
      <c r="E152" s="230" t="s">
        <v>20</v>
      </c>
      <c r="F152" s="231" t="s">
        <v>245</v>
      </c>
      <c r="G152" s="229"/>
      <c r="H152" s="232">
        <v>10</v>
      </c>
      <c r="I152" s="233"/>
      <c r="J152" s="233"/>
      <c r="K152" s="229"/>
      <c r="L152" s="229"/>
      <c r="M152" s="234"/>
      <c r="N152" s="235"/>
      <c r="O152" s="236"/>
      <c r="P152" s="236"/>
      <c r="Q152" s="236"/>
      <c r="R152" s="236"/>
      <c r="S152" s="236"/>
      <c r="T152" s="236"/>
      <c r="U152" s="236"/>
      <c r="V152" s="236"/>
      <c r="W152" s="236"/>
      <c r="X152" s="237"/>
      <c r="Y152" s="13"/>
      <c r="Z152" s="13"/>
      <c r="AA152" s="13"/>
      <c r="AB152" s="13"/>
      <c r="AC152" s="13"/>
      <c r="AD152" s="13"/>
      <c r="AE152" s="13"/>
      <c r="AT152" s="238" t="s">
        <v>143</v>
      </c>
      <c r="AU152" s="238" t="s">
        <v>83</v>
      </c>
      <c r="AV152" s="13" t="s">
        <v>83</v>
      </c>
      <c r="AW152" s="13" t="s">
        <v>5</v>
      </c>
      <c r="AX152" s="13" t="s">
        <v>81</v>
      </c>
      <c r="AY152" s="238" t="s">
        <v>131</v>
      </c>
    </row>
    <row r="153" s="2" customFormat="1" ht="24.15" customHeight="1">
      <c r="A153" s="39"/>
      <c r="B153" s="40"/>
      <c r="C153" s="239" t="s">
        <v>156</v>
      </c>
      <c r="D153" s="240" t="s">
        <v>168</v>
      </c>
      <c r="E153" s="241" t="s">
        <v>252</v>
      </c>
      <c r="F153" s="242" t="s">
        <v>253</v>
      </c>
      <c r="G153" s="243" t="s">
        <v>227</v>
      </c>
      <c r="H153" s="244">
        <v>12</v>
      </c>
      <c r="I153" s="245"/>
      <c r="J153" s="246"/>
      <c r="K153" s="247">
        <f>ROUND(P153*H153,2)</f>
        <v>0</v>
      </c>
      <c r="L153" s="242" t="s">
        <v>138</v>
      </c>
      <c r="M153" s="248"/>
      <c r="N153" s="249" t="s">
        <v>20</v>
      </c>
      <c r="O153" s="217" t="s">
        <v>42</v>
      </c>
      <c r="P153" s="218">
        <f>I153+J153</f>
        <v>0</v>
      </c>
      <c r="Q153" s="218">
        <f>ROUND(I153*H153,2)</f>
        <v>0</v>
      </c>
      <c r="R153" s="218">
        <f>ROUND(J153*H153,2)</f>
        <v>0</v>
      </c>
      <c r="S153" s="85"/>
      <c r="T153" s="219">
        <f>S153*H153</f>
        <v>0</v>
      </c>
      <c r="U153" s="219">
        <v>0.064979999999999996</v>
      </c>
      <c r="V153" s="219">
        <f>U153*H153</f>
        <v>0.77976000000000001</v>
      </c>
      <c r="W153" s="219">
        <v>0</v>
      </c>
      <c r="X153" s="220">
        <f>W153*H153</f>
        <v>0</v>
      </c>
      <c r="Y153" s="39"/>
      <c r="Z153" s="39"/>
      <c r="AA153" s="39"/>
      <c r="AB153" s="39"/>
      <c r="AC153" s="39"/>
      <c r="AD153" s="39"/>
      <c r="AE153" s="39"/>
      <c r="AR153" s="221" t="s">
        <v>171</v>
      </c>
      <c r="AT153" s="221" t="s">
        <v>168</v>
      </c>
      <c r="AU153" s="221" t="s">
        <v>83</v>
      </c>
      <c r="AY153" s="18" t="s">
        <v>131</v>
      </c>
      <c r="BE153" s="222">
        <f>IF(O153="základní",K153,0)</f>
        <v>0</v>
      </c>
      <c r="BF153" s="222">
        <f>IF(O153="snížená",K153,0)</f>
        <v>0</v>
      </c>
      <c r="BG153" s="222">
        <f>IF(O153="zákl. přenesená",K153,0)</f>
        <v>0</v>
      </c>
      <c r="BH153" s="222">
        <f>IF(O153="sníž. přenesená",K153,0)</f>
        <v>0</v>
      </c>
      <c r="BI153" s="222">
        <f>IF(O153="nulová",K153,0)</f>
        <v>0</v>
      </c>
      <c r="BJ153" s="18" t="s">
        <v>81</v>
      </c>
      <c r="BK153" s="222">
        <f>ROUND(P153*H153,2)</f>
        <v>0</v>
      </c>
      <c r="BL153" s="18" t="s">
        <v>139</v>
      </c>
      <c r="BM153" s="221" t="s">
        <v>254</v>
      </c>
    </row>
    <row r="154" s="2" customFormat="1">
      <c r="A154" s="39"/>
      <c r="B154" s="40"/>
      <c r="C154" s="41"/>
      <c r="D154" s="223" t="s">
        <v>141</v>
      </c>
      <c r="E154" s="41"/>
      <c r="F154" s="224" t="s">
        <v>253</v>
      </c>
      <c r="G154" s="41"/>
      <c r="H154" s="41"/>
      <c r="I154" s="225"/>
      <c r="J154" s="225"/>
      <c r="K154" s="41"/>
      <c r="L154" s="41"/>
      <c r="M154" s="45"/>
      <c r="N154" s="226"/>
      <c r="O154" s="227"/>
      <c r="P154" s="85"/>
      <c r="Q154" s="85"/>
      <c r="R154" s="85"/>
      <c r="S154" s="85"/>
      <c r="T154" s="85"/>
      <c r="U154" s="85"/>
      <c r="V154" s="85"/>
      <c r="W154" s="85"/>
      <c r="X154" s="86"/>
      <c r="Y154" s="39"/>
      <c r="Z154" s="39"/>
      <c r="AA154" s="39"/>
      <c r="AB154" s="39"/>
      <c r="AC154" s="39"/>
      <c r="AD154" s="39"/>
      <c r="AE154" s="39"/>
      <c r="AT154" s="18" t="s">
        <v>141</v>
      </c>
      <c r="AU154" s="18" t="s">
        <v>83</v>
      </c>
    </row>
    <row r="155" s="13" customFormat="1">
      <c r="A155" s="13"/>
      <c r="B155" s="228"/>
      <c r="C155" s="229"/>
      <c r="D155" s="223" t="s">
        <v>143</v>
      </c>
      <c r="E155" s="230" t="s">
        <v>20</v>
      </c>
      <c r="F155" s="231" t="s">
        <v>255</v>
      </c>
      <c r="G155" s="229"/>
      <c r="H155" s="232">
        <v>6</v>
      </c>
      <c r="I155" s="233"/>
      <c r="J155" s="233"/>
      <c r="K155" s="229"/>
      <c r="L155" s="229"/>
      <c r="M155" s="234"/>
      <c r="N155" s="235"/>
      <c r="O155" s="236"/>
      <c r="P155" s="236"/>
      <c r="Q155" s="236"/>
      <c r="R155" s="236"/>
      <c r="S155" s="236"/>
      <c r="T155" s="236"/>
      <c r="U155" s="236"/>
      <c r="V155" s="236"/>
      <c r="W155" s="236"/>
      <c r="X155" s="237"/>
      <c r="Y155" s="13"/>
      <c r="Z155" s="13"/>
      <c r="AA155" s="13"/>
      <c r="AB155" s="13"/>
      <c r="AC155" s="13"/>
      <c r="AD155" s="13"/>
      <c r="AE155" s="13"/>
      <c r="AT155" s="238" t="s">
        <v>143</v>
      </c>
      <c r="AU155" s="238" t="s">
        <v>83</v>
      </c>
      <c r="AV155" s="13" t="s">
        <v>83</v>
      </c>
      <c r="AW155" s="13" t="s">
        <v>5</v>
      </c>
      <c r="AX155" s="13" t="s">
        <v>73</v>
      </c>
      <c r="AY155" s="238" t="s">
        <v>131</v>
      </c>
    </row>
    <row r="156" s="13" customFormat="1">
      <c r="A156" s="13"/>
      <c r="B156" s="228"/>
      <c r="C156" s="229"/>
      <c r="D156" s="223" t="s">
        <v>143</v>
      </c>
      <c r="E156" s="230" t="s">
        <v>20</v>
      </c>
      <c r="F156" s="231" t="s">
        <v>256</v>
      </c>
      <c r="G156" s="229"/>
      <c r="H156" s="232">
        <v>6</v>
      </c>
      <c r="I156" s="233"/>
      <c r="J156" s="233"/>
      <c r="K156" s="229"/>
      <c r="L156" s="229"/>
      <c r="M156" s="234"/>
      <c r="N156" s="235"/>
      <c r="O156" s="236"/>
      <c r="P156" s="236"/>
      <c r="Q156" s="236"/>
      <c r="R156" s="236"/>
      <c r="S156" s="236"/>
      <c r="T156" s="236"/>
      <c r="U156" s="236"/>
      <c r="V156" s="236"/>
      <c r="W156" s="236"/>
      <c r="X156" s="237"/>
      <c r="Y156" s="13"/>
      <c r="Z156" s="13"/>
      <c r="AA156" s="13"/>
      <c r="AB156" s="13"/>
      <c r="AC156" s="13"/>
      <c r="AD156" s="13"/>
      <c r="AE156" s="13"/>
      <c r="AT156" s="238" t="s">
        <v>143</v>
      </c>
      <c r="AU156" s="238" t="s">
        <v>83</v>
      </c>
      <c r="AV156" s="13" t="s">
        <v>83</v>
      </c>
      <c r="AW156" s="13" t="s">
        <v>5</v>
      </c>
      <c r="AX156" s="13" t="s">
        <v>73</v>
      </c>
      <c r="AY156" s="238" t="s">
        <v>131</v>
      </c>
    </row>
    <row r="157" s="15" customFormat="1">
      <c r="A157" s="15"/>
      <c r="B157" s="260"/>
      <c r="C157" s="261"/>
      <c r="D157" s="223" t="s">
        <v>143</v>
      </c>
      <c r="E157" s="262" t="s">
        <v>20</v>
      </c>
      <c r="F157" s="263" t="s">
        <v>207</v>
      </c>
      <c r="G157" s="261"/>
      <c r="H157" s="264">
        <v>12</v>
      </c>
      <c r="I157" s="265"/>
      <c r="J157" s="265"/>
      <c r="K157" s="261"/>
      <c r="L157" s="261"/>
      <c r="M157" s="266"/>
      <c r="N157" s="267"/>
      <c r="O157" s="268"/>
      <c r="P157" s="268"/>
      <c r="Q157" s="268"/>
      <c r="R157" s="268"/>
      <c r="S157" s="268"/>
      <c r="T157" s="268"/>
      <c r="U157" s="268"/>
      <c r="V157" s="268"/>
      <c r="W157" s="268"/>
      <c r="X157" s="269"/>
      <c r="Y157" s="15"/>
      <c r="Z157" s="15"/>
      <c r="AA157" s="15"/>
      <c r="AB157" s="15"/>
      <c r="AC157" s="15"/>
      <c r="AD157" s="15"/>
      <c r="AE157" s="15"/>
      <c r="AT157" s="270" t="s">
        <v>143</v>
      </c>
      <c r="AU157" s="270" t="s">
        <v>83</v>
      </c>
      <c r="AV157" s="15" t="s">
        <v>139</v>
      </c>
      <c r="AW157" s="15" t="s">
        <v>5</v>
      </c>
      <c r="AX157" s="15" t="s">
        <v>81</v>
      </c>
      <c r="AY157" s="270" t="s">
        <v>131</v>
      </c>
    </row>
    <row r="158" s="2" customFormat="1" ht="24.15" customHeight="1">
      <c r="A158" s="39"/>
      <c r="B158" s="40"/>
      <c r="C158" s="239" t="s">
        <v>8</v>
      </c>
      <c r="D158" s="240" t="s">
        <v>168</v>
      </c>
      <c r="E158" s="241" t="s">
        <v>257</v>
      </c>
      <c r="F158" s="242" t="s">
        <v>258</v>
      </c>
      <c r="G158" s="243" t="s">
        <v>227</v>
      </c>
      <c r="H158" s="244">
        <v>12</v>
      </c>
      <c r="I158" s="245"/>
      <c r="J158" s="246"/>
      <c r="K158" s="247">
        <f>ROUND(P158*H158,2)</f>
        <v>0</v>
      </c>
      <c r="L158" s="242" t="s">
        <v>138</v>
      </c>
      <c r="M158" s="248"/>
      <c r="N158" s="249" t="s">
        <v>20</v>
      </c>
      <c r="O158" s="217" t="s">
        <v>42</v>
      </c>
      <c r="P158" s="218">
        <f>I158+J158</f>
        <v>0</v>
      </c>
      <c r="Q158" s="218">
        <f>ROUND(I158*H158,2)</f>
        <v>0</v>
      </c>
      <c r="R158" s="218">
        <f>ROUND(J158*H158,2)</f>
        <v>0</v>
      </c>
      <c r="S158" s="85"/>
      <c r="T158" s="219">
        <f>S158*H158</f>
        <v>0</v>
      </c>
      <c r="U158" s="219">
        <v>0.064979999999999996</v>
      </c>
      <c r="V158" s="219">
        <f>U158*H158</f>
        <v>0.77976000000000001</v>
      </c>
      <c r="W158" s="219">
        <v>0</v>
      </c>
      <c r="X158" s="220">
        <f>W158*H158</f>
        <v>0</v>
      </c>
      <c r="Y158" s="39"/>
      <c r="Z158" s="39"/>
      <c r="AA158" s="39"/>
      <c r="AB158" s="39"/>
      <c r="AC158" s="39"/>
      <c r="AD158" s="39"/>
      <c r="AE158" s="39"/>
      <c r="AR158" s="221" t="s">
        <v>171</v>
      </c>
      <c r="AT158" s="221" t="s">
        <v>168</v>
      </c>
      <c r="AU158" s="221" t="s">
        <v>83</v>
      </c>
      <c r="AY158" s="18" t="s">
        <v>131</v>
      </c>
      <c r="BE158" s="222">
        <f>IF(O158="základní",K158,0)</f>
        <v>0</v>
      </c>
      <c r="BF158" s="222">
        <f>IF(O158="snížená",K158,0)</f>
        <v>0</v>
      </c>
      <c r="BG158" s="222">
        <f>IF(O158="zákl. přenesená",K158,0)</f>
        <v>0</v>
      </c>
      <c r="BH158" s="222">
        <f>IF(O158="sníž. přenesená",K158,0)</f>
        <v>0</v>
      </c>
      <c r="BI158" s="222">
        <f>IF(O158="nulová",K158,0)</f>
        <v>0</v>
      </c>
      <c r="BJ158" s="18" t="s">
        <v>81</v>
      </c>
      <c r="BK158" s="222">
        <f>ROUND(P158*H158,2)</f>
        <v>0</v>
      </c>
      <c r="BL158" s="18" t="s">
        <v>139</v>
      </c>
      <c r="BM158" s="221" t="s">
        <v>259</v>
      </c>
    </row>
    <row r="159" s="2" customFormat="1">
      <c r="A159" s="39"/>
      <c r="B159" s="40"/>
      <c r="C159" s="41"/>
      <c r="D159" s="223" t="s">
        <v>141</v>
      </c>
      <c r="E159" s="41"/>
      <c r="F159" s="224" t="s">
        <v>258</v>
      </c>
      <c r="G159" s="41"/>
      <c r="H159" s="41"/>
      <c r="I159" s="225"/>
      <c r="J159" s="225"/>
      <c r="K159" s="41"/>
      <c r="L159" s="41"/>
      <c r="M159" s="45"/>
      <c r="N159" s="226"/>
      <c r="O159" s="227"/>
      <c r="P159" s="85"/>
      <c r="Q159" s="85"/>
      <c r="R159" s="85"/>
      <c r="S159" s="85"/>
      <c r="T159" s="85"/>
      <c r="U159" s="85"/>
      <c r="V159" s="85"/>
      <c r="W159" s="85"/>
      <c r="X159" s="86"/>
      <c r="Y159" s="39"/>
      <c r="Z159" s="39"/>
      <c r="AA159" s="39"/>
      <c r="AB159" s="39"/>
      <c r="AC159" s="39"/>
      <c r="AD159" s="39"/>
      <c r="AE159" s="39"/>
      <c r="AT159" s="18" t="s">
        <v>141</v>
      </c>
      <c r="AU159" s="18" t="s">
        <v>83</v>
      </c>
    </row>
    <row r="160" s="13" customFormat="1">
      <c r="A160" s="13"/>
      <c r="B160" s="228"/>
      <c r="C160" s="229"/>
      <c r="D160" s="223" t="s">
        <v>143</v>
      </c>
      <c r="E160" s="230" t="s">
        <v>20</v>
      </c>
      <c r="F160" s="231" t="s">
        <v>255</v>
      </c>
      <c r="G160" s="229"/>
      <c r="H160" s="232">
        <v>6</v>
      </c>
      <c r="I160" s="233"/>
      <c r="J160" s="233"/>
      <c r="K160" s="229"/>
      <c r="L160" s="229"/>
      <c r="M160" s="234"/>
      <c r="N160" s="235"/>
      <c r="O160" s="236"/>
      <c r="P160" s="236"/>
      <c r="Q160" s="236"/>
      <c r="R160" s="236"/>
      <c r="S160" s="236"/>
      <c r="T160" s="236"/>
      <c r="U160" s="236"/>
      <c r="V160" s="236"/>
      <c r="W160" s="236"/>
      <c r="X160" s="237"/>
      <c r="Y160" s="13"/>
      <c r="Z160" s="13"/>
      <c r="AA160" s="13"/>
      <c r="AB160" s="13"/>
      <c r="AC160" s="13"/>
      <c r="AD160" s="13"/>
      <c r="AE160" s="13"/>
      <c r="AT160" s="238" t="s">
        <v>143</v>
      </c>
      <c r="AU160" s="238" t="s">
        <v>83</v>
      </c>
      <c r="AV160" s="13" t="s">
        <v>83</v>
      </c>
      <c r="AW160" s="13" t="s">
        <v>5</v>
      </c>
      <c r="AX160" s="13" t="s">
        <v>73</v>
      </c>
      <c r="AY160" s="238" t="s">
        <v>131</v>
      </c>
    </row>
    <row r="161" s="13" customFormat="1">
      <c r="A161" s="13"/>
      <c r="B161" s="228"/>
      <c r="C161" s="229"/>
      <c r="D161" s="223" t="s">
        <v>143</v>
      </c>
      <c r="E161" s="230" t="s">
        <v>20</v>
      </c>
      <c r="F161" s="231" t="s">
        <v>256</v>
      </c>
      <c r="G161" s="229"/>
      <c r="H161" s="232">
        <v>6</v>
      </c>
      <c r="I161" s="233"/>
      <c r="J161" s="233"/>
      <c r="K161" s="229"/>
      <c r="L161" s="229"/>
      <c r="M161" s="234"/>
      <c r="N161" s="235"/>
      <c r="O161" s="236"/>
      <c r="P161" s="236"/>
      <c r="Q161" s="236"/>
      <c r="R161" s="236"/>
      <c r="S161" s="236"/>
      <c r="T161" s="236"/>
      <c r="U161" s="236"/>
      <c r="V161" s="236"/>
      <c r="W161" s="236"/>
      <c r="X161" s="237"/>
      <c r="Y161" s="13"/>
      <c r="Z161" s="13"/>
      <c r="AA161" s="13"/>
      <c r="AB161" s="13"/>
      <c r="AC161" s="13"/>
      <c r="AD161" s="13"/>
      <c r="AE161" s="13"/>
      <c r="AT161" s="238" t="s">
        <v>143</v>
      </c>
      <c r="AU161" s="238" t="s">
        <v>83</v>
      </c>
      <c r="AV161" s="13" t="s">
        <v>83</v>
      </c>
      <c r="AW161" s="13" t="s">
        <v>5</v>
      </c>
      <c r="AX161" s="13" t="s">
        <v>73</v>
      </c>
      <c r="AY161" s="238" t="s">
        <v>131</v>
      </c>
    </row>
    <row r="162" s="15" customFormat="1">
      <c r="A162" s="15"/>
      <c r="B162" s="260"/>
      <c r="C162" s="261"/>
      <c r="D162" s="223" t="s">
        <v>143</v>
      </c>
      <c r="E162" s="262" t="s">
        <v>20</v>
      </c>
      <c r="F162" s="263" t="s">
        <v>207</v>
      </c>
      <c r="G162" s="261"/>
      <c r="H162" s="264">
        <v>12</v>
      </c>
      <c r="I162" s="265"/>
      <c r="J162" s="265"/>
      <c r="K162" s="261"/>
      <c r="L162" s="261"/>
      <c r="M162" s="266"/>
      <c r="N162" s="267"/>
      <c r="O162" s="268"/>
      <c r="P162" s="268"/>
      <c r="Q162" s="268"/>
      <c r="R162" s="268"/>
      <c r="S162" s="268"/>
      <c r="T162" s="268"/>
      <c r="U162" s="268"/>
      <c r="V162" s="268"/>
      <c r="W162" s="268"/>
      <c r="X162" s="269"/>
      <c r="Y162" s="15"/>
      <c r="Z162" s="15"/>
      <c r="AA162" s="15"/>
      <c r="AB162" s="15"/>
      <c r="AC162" s="15"/>
      <c r="AD162" s="15"/>
      <c r="AE162" s="15"/>
      <c r="AT162" s="270" t="s">
        <v>143</v>
      </c>
      <c r="AU162" s="270" t="s">
        <v>83</v>
      </c>
      <c r="AV162" s="15" t="s">
        <v>139</v>
      </c>
      <c r="AW162" s="15" t="s">
        <v>5</v>
      </c>
      <c r="AX162" s="15" t="s">
        <v>81</v>
      </c>
      <c r="AY162" s="270" t="s">
        <v>131</v>
      </c>
    </row>
    <row r="163" s="2" customFormat="1">
      <c r="A163" s="39"/>
      <c r="B163" s="40"/>
      <c r="C163" s="208" t="s">
        <v>260</v>
      </c>
      <c r="D163" s="209" t="s">
        <v>134</v>
      </c>
      <c r="E163" s="210" t="s">
        <v>261</v>
      </c>
      <c r="F163" s="211" t="s">
        <v>262</v>
      </c>
      <c r="G163" s="212" t="s">
        <v>227</v>
      </c>
      <c r="H163" s="213">
        <v>75</v>
      </c>
      <c r="I163" s="214"/>
      <c r="J163" s="214"/>
      <c r="K163" s="215">
        <f>ROUND(P163*H163,2)</f>
        <v>0</v>
      </c>
      <c r="L163" s="211" t="s">
        <v>138</v>
      </c>
      <c r="M163" s="45"/>
      <c r="N163" s="216" t="s">
        <v>20</v>
      </c>
      <c r="O163" s="217" t="s">
        <v>42</v>
      </c>
      <c r="P163" s="218">
        <f>I163+J163</f>
        <v>0</v>
      </c>
      <c r="Q163" s="218">
        <f>ROUND(I163*H163,2)</f>
        <v>0</v>
      </c>
      <c r="R163" s="218">
        <f>ROUND(J163*H163,2)</f>
        <v>0</v>
      </c>
      <c r="S163" s="85"/>
      <c r="T163" s="219">
        <f>S163*H163</f>
        <v>0</v>
      </c>
      <c r="U163" s="219">
        <v>0</v>
      </c>
      <c r="V163" s="219">
        <f>U163*H163</f>
        <v>0</v>
      </c>
      <c r="W163" s="219">
        <v>0</v>
      </c>
      <c r="X163" s="220">
        <f>W163*H163</f>
        <v>0</v>
      </c>
      <c r="Y163" s="39"/>
      <c r="Z163" s="39"/>
      <c r="AA163" s="39"/>
      <c r="AB163" s="39"/>
      <c r="AC163" s="39"/>
      <c r="AD163" s="39"/>
      <c r="AE163" s="39"/>
      <c r="AR163" s="221" t="s">
        <v>139</v>
      </c>
      <c r="AT163" s="221" t="s">
        <v>134</v>
      </c>
      <c r="AU163" s="221" t="s">
        <v>83</v>
      </c>
      <c r="AY163" s="18" t="s">
        <v>131</v>
      </c>
      <c r="BE163" s="222">
        <f>IF(O163="základní",K163,0)</f>
        <v>0</v>
      </c>
      <c r="BF163" s="222">
        <f>IF(O163="snížená",K163,0)</f>
        <v>0</v>
      </c>
      <c r="BG163" s="222">
        <f>IF(O163="zákl. přenesená",K163,0)</f>
        <v>0</v>
      </c>
      <c r="BH163" s="222">
        <f>IF(O163="sníž. přenesená",K163,0)</f>
        <v>0</v>
      </c>
      <c r="BI163" s="222">
        <f>IF(O163="nulová",K163,0)</f>
        <v>0</v>
      </c>
      <c r="BJ163" s="18" t="s">
        <v>81</v>
      </c>
      <c r="BK163" s="222">
        <f>ROUND(P163*H163,2)</f>
        <v>0</v>
      </c>
      <c r="BL163" s="18" t="s">
        <v>139</v>
      </c>
      <c r="BM163" s="221" t="s">
        <v>263</v>
      </c>
    </row>
    <row r="164" s="2" customFormat="1">
      <c r="A164" s="39"/>
      <c r="B164" s="40"/>
      <c r="C164" s="41"/>
      <c r="D164" s="223" t="s">
        <v>141</v>
      </c>
      <c r="E164" s="41"/>
      <c r="F164" s="224" t="s">
        <v>264</v>
      </c>
      <c r="G164" s="41"/>
      <c r="H164" s="41"/>
      <c r="I164" s="225"/>
      <c r="J164" s="225"/>
      <c r="K164" s="41"/>
      <c r="L164" s="41"/>
      <c r="M164" s="45"/>
      <c r="N164" s="226"/>
      <c r="O164" s="227"/>
      <c r="P164" s="85"/>
      <c r="Q164" s="85"/>
      <c r="R164" s="85"/>
      <c r="S164" s="85"/>
      <c r="T164" s="85"/>
      <c r="U164" s="85"/>
      <c r="V164" s="85"/>
      <c r="W164" s="85"/>
      <c r="X164" s="86"/>
      <c r="Y164" s="39"/>
      <c r="Z164" s="39"/>
      <c r="AA164" s="39"/>
      <c r="AB164" s="39"/>
      <c r="AC164" s="39"/>
      <c r="AD164" s="39"/>
      <c r="AE164" s="39"/>
      <c r="AT164" s="18" t="s">
        <v>141</v>
      </c>
      <c r="AU164" s="18" t="s">
        <v>83</v>
      </c>
    </row>
    <row r="165" s="13" customFormat="1">
      <c r="A165" s="13"/>
      <c r="B165" s="228"/>
      <c r="C165" s="229"/>
      <c r="D165" s="223" t="s">
        <v>143</v>
      </c>
      <c r="E165" s="230" t="s">
        <v>20</v>
      </c>
      <c r="F165" s="231" t="s">
        <v>265</v>
      </c>
      <c r="G165" s="229"/>
      <c r="H165" s="232">
        <v>75</v>
      </c>
      <c r="I165" s="233"/>
      <c r="J165" s="233"/>
      <c r="K165" s="229"/>
      <c r="L165" s="229"/>
      <c r="M165" s="234"/>
      <c r="N165" s="235"/>
      <c r="O165" s="236"/>
      <c r="P165" s="236"/>
      <c r="Q165" s="236"/>
      <c r="R165" s="236"/>
      <c r="S165" s="236"/>
      <c r="T165" s="236"/>
      <c r="U165" s="236"/>
      <c r="V165" s="236"/>
      <c r="W165" s="236"/>
      <c r="X165" s="237"/>
      <c r="Y165" s="13"/>
      <c r="Z165" s="13"/>
      <c r="AA165" s="13"/>
      <c r="AB165" s="13"/>
      <c r="AC165" s="13"/>
      <c r="AD165" s="13"/>
      <c r="AE165" s="13"/>
      <c r="AT165" s="238" t="s">
        <v>143</v>
      </c>
      <c r="AU165" s="238" t="s">
        <v>83</v>
      </c>
      <c r="AV165" s="13" t="s">
        <v>83</v>
      </c>
      <c r="AW165" s="13" t="s">
        <v>5</v>
      </c>
      <c r="AX165" s="13" t="s">
        <v>81</v>
      </c>
      <c r="AY165" s="238" t="s">
        <v>131</v>
      </c>
    </row>
    <row r="166" s="2" customFormat="1">
      <c r="A166" s="39"/>
      <c r="B166" s="40"/>
      <c r="C166" s="239" t="s">
        <v>266</v>
      </c>
      <c r="D166" s="240" t="s">
        <v>168</v>
      </c>
      <c r="E166" s="241" t="s">
        <v>267</v>
      </c>
      <c r="F166" s="242" t="s">
        <v>268</v>
      </c>
      <c r="G166" s="243" t="s">
        <v>137</v>
      </c>
      <c r="H166" s="244">
        <v>1</v>
      </c>
      <c r="I166" s="245"/>
      <c r="J166" s="246"/>
      <c r="K166" s="247">
        <f>ROUND(P166*H166,2)</f>
        <v>0</v>
      </c>
      <c r="L166" s="242" t="s">
        <v>138</v>
      </c>
      <c r="M166" s="248"/>
      <c r="N166" s="249" t="s">
        <v>20</v>
      </c>
      <c r="O166" s="217" t="s">
        <v>42</v>
      </c>
      <c r="P166" s="218">
        <f>I166+J166</f>
        <v>0</v>
      </c>
      <c r="Q166" s="218">
        <f>ROUND(I166*H166,2)</f>
        <v>0</v>
      </c>
      <c r="R166" s="218">
        <f>ROUND(J166*H166,2)</f>
        <v>0</v>
      </c>
      <c r="S166" s="85"/>
      <c r="T166" s="219">
        <f>S166*H166</f>
        <v>0</v>
      </c>
      <c r="U166" s="219">
        <v>4.8734999999999999</v>
      </c>
      <c r="V166" s="219">
        <f>U166*H166</f>
        <v>4.8734999999999999</v>
      </c>
      <c r="W166" s="219">
        <v>0</v>
      </c>
      <c r="X166" s="220">
        <f>W166*H166</f>
        <v>0</v>
      </c>
      <c r="Y166" s="39"/>
      <c r="Z166" s="39"/>
      <c r="AA166" s="39"/>
      <c r="AB166" s="39"/>
      <c r="AC166" s="39"/>
      <c r="AD166" s="39"/>
      <c r="AE166" s="39"/>
      <c r="AR166" s="221" t="s">
        <v>171</v>
      </c>
      <c r="AT166" s="221" t="s">
        <v>168</v>
      </c>
      <c r="AU166" s="221" t="s">
        <v>83</v>
      </c>
      <c r="AY166" s="18" t="s">
        <v>131</v>
      </c>
      <c r="BE166" s="222">
        <f>IF(O166="základní",K166,0)</f>
        <v>0</v>
      </c>
      <c r="BF166" s="222">
        <f>IF(O166="snížená",K166,0)</f>
        <v>0</v>
      </c>
      <c r="BG166" s="222">
        <f>IF(O166="zákl. přenesená",K166,0)</f>
        <v>0</v>
      </c>
      <c r="BH166" s="222">
        <f>IF(O166="sníž. přenesená",K166,0)</f>
        <v>0</v>
      </c>
      <c r="BI166" s="222">
        <f>IF(O166="nulová",K166,0)</f>
        <v>0</v>
      </c>
      <c r="BJ166" s="18" t="s">
        <v>81</v>
      </c>
      <c r="BK166" s="222">
        <f>ROUND(P166*H166,2)</f>
        <v>0</v>
      </c>
      <c r="BL166" s="18" t="s">
        <v>139</v>
      </c>
      <c r="BM166" s="221" t="s">
        <v>269</v>
      </c>
    </row>
    <row r="167" s="2" customFormat="1">
      <c r="A167" s="39"/>
      <c r="B167" s="40"/>
      <c r="C167" s="41"/>
      <c r="D167" s="223" t="s">
        <v>141</v>
      </c>
      <c r="E167" s="41"/>
      <c r="F167" s="224" t="s">
        <v>268</v>
      </c>
      <c r="G167" s="41"/>
      <c r="H167" s="41"/>
      <c r="I167" s="225"/>
      <c r="J167" s="225"/>
      <c r="K167" s="41"/>
      <c r="L167" s="41"/>
      <c r="M167" s="45"/>
      <c r="N167" s="226"/>
      <c r="O167" s="227"/>
      <c r="P167" s="85"/>
      <c r="Q167" s="85"/>
      <c r="R167" s="85"/>
      <c r="S167" s="85"/>
      <c r="T167" s="85"/>
      <c r="U167" s="85"/>
      <c r="V167" s="85"/>
      <c r="W167" s="85"/>
      <c r="X167" s="86"/>
      <c r="Y167" s="39"/>
      <c r="Z167" s="39"/>
      <c r="AA167" s="39"/>
      <c r="AB167" s="39"/>
      <c r="AC167" s="39"/>
      <c r="AD167" s="39"/>
      <c r="AE167" s="39"/>
      <c r="AT167" s="18" t="s">
        <v>141</v>
      </c>
      <c r="AU167" s="18" t="s">
        <v>83</v>
      </c>
    </row>
    <row r="168" s="13" customFormat="1">
      <c r="A168" s="13"/>
      <c r="B168" s="228"/>
      <c r="C168" s="229"/>
      <c r="D168" s="223" t="s">
        <v>143</v>
      </c>
      <c r="E168" s="230" t="s">
        <v>20</v>
      </c>
      <c r="F168" s="231" t="s">
        <v>270</v>
      </c>
      <c r="G168" s="229"/>
      <c r="H168" s="232">
        <v>1</v>
      </c>
      <c r="I168" s="233"/>
      <c r="J168" s="233"/>
      <c r="K168" s="229"/>
      <c r="L168" s="229"/>
      <c r="M168" s="234"/>
      <c r="N168" s="235"/>
      <c r="O168" s="236"/>
      <c r="P168" s="236"/>
      <c r="Q168" s="236"/>
      <c r="R168" s="236"/>
      <c r="S168" s="236"/>
      <c r="T168" s="236"/>
      <c r="U168" s="236"/>
      <c r="V168" s="236"/>
      <c r="W168" s="236"/>
      <c r="X168" s="237"/>
      <c r="Y168" s="13"/>
      <c r="Z168" s="13"/>
      <c r="AA168" s="13"/>
      <c r="AB168" s="13"/>
      <c r="AC168" s="13"/>
      <c r="AD168" s="13"/>
      <c r="AE168" s="13"/>
      <c r="AT168" s="238" t="s">
        <v>143</v>
      </c>
      <c r="AU168" s="238" t="s">
        <v>83</v>
      </c>
      <c r="AV168" s="13" t="s">
        <v>83</v>
      </c>
      <c r="AW168" s="13" t="s">
        <v>5</v>
      </c>
      <c r="AX168" s="13" t="s">
        <v>81</v>
      </c>
      <c r="AY168" s="238" t="s">
        <v>131</v>
      </c>
    </row>
    <row r="169" s="2" customFormat="1" ht="24.15" customHeight="1">
      <c r="A169" s="39"/>
      <c r="B169" s="40"/>
      <c r="C169" s="208" t="s">
        <v>271</v>
      </c>
      <c r="D169" s="209" t="s">
        <v>134</v>
      </c>
      <c r="E169" s="210" t="s">
        <v>272</v>
      </c>
      <c r="F169" s="211" t="s">
        <v>273</v>
      </c>
      <c r="G169" s="212" t="s">
        <v>274</v>
      </c>
      <c r="H169" s="213">
        <v>20</v>
      </c>
      <c r="I169" s="214"/>
      <c r="J169" s="214"/>
      <c r="K169" s="215">
        <f>ROUND(P169*H169,2)</f>
        <v>0</v>
      </c>
      <c r="L169" s="211" t="s">
        <v>138</v>
      </c>
      <c r="M169" s="45"/>
      <c r="N169" s="216" t="s">
        <v>20</v>
      </c>
      <c r="O169" s="217" t="s">
        <v>42</v>
      </c>
      <c r="P169" s="218">
        <f>I169+J169</f>
        <v>0</v>
      </c>
      <c r="Q169" s="218">
        <f>ROUND(I169*H169,2)</f>
        <v>0</v>
      </c>
      <c r="R169" s="218">
        <f>ROUND(J169*H169,2)</f>
        <v>0</v>
      </c>
      <c r="S169" s="85"/>
      <c r="T169" s="219">
        <f>S169*H169</f>
        <v>0</v>
      </c>
      <c r="U169" s="219">
        <v>0</v>
      </c>
      <c r="V169" s="219">
        <f>U169*H169</f>
        <v>0</v>
      </c>
      <c r="W169" s="219">
        <v>0</v>
      </c>
      <c r="X169" s="220">
        <f>W169*H169</f>
        <v>0</v>
      </c>
      <c r="Y169" s="39"/>
      <c r="Z169" s="39"/>
      <c r="AA169" s="39"/>
      <c r="AB169" s="39"/>
      <c r="AC169" s="39"/>
      <c r="AD169" s="39"/>
      <c r="AE169" s="39"/>
      <c r="AR169" s="221" t="s">
        <v>139</v>
      </c>
      <c r="AT169" s="221" t="s">
        <v>134</v>
      </c>
      <c r="AU169" s="221" t="s">
        <v>83</v>
      </c>
      <c r="AY169" s="18" t="s">
        <v>131</v>
      </c>
      <c r="BE169" s="222">
        <f>IF(O169="základní",K169,0)</f>
        <v>0</v>
      </c>
      <c r="BF169" s="222">
        <f>IF(O169="snížená",K169,0)</f>
        <v>0</v>
      </c>
      <c r="BG169" s="222">
        <f>IF(O169="zákl. přenesená",K169,0)</f>
        <v>0</v>
      </c>
      <c r="BH169" s="222">
        <f>IF(O169="sníž. přenesená",K169,0)</f>
        <v>0</v>
      </c>
      <c r="BI169" s="222">
        <f>IF(O169="nulová",K169,0)</f>
        <v>0</v>
      </c>
      <c r="BJ169" s="18" t="s">
        <v>81</v>
      </c>
      <c r="BK169" s="222">
        <f>ROUND(P169*H169,2)</f>
        <v>0</v>
      </c>
      <c r="BL169" s="18" t="s">
        <v>139</v>
      </c>
      <c r="BM169" s="221" t="s">
        <v>275</v>
      </c>
    </row>
    <row r="170" s="2" customFormat="1">
      <c r="A170" s="39"/>
      <c r="B170" s="40"/>
      <c r="C170" s="41"/>
      <c r="D170" s="223" t="s">
        <v>141</v>
      </c>
      <c r="E170" s="41"/>
      <c r="F170" s="224" t="s">
        <v>276</v>
      </c>
      <c r="G170" s="41"/>
      <c r="H170" s="41"/>
      <c r="I170" s="225"/>
      <c r="J170" s="225"/>
      <c r="K170" s="41"/>
      <c r="L170" s="41"/>
      <c r="M170" s="45"/>
      <c r="N170" s="226"/>
      <c r="O170" s="227"/>
      <c r="P170" s="85"/>
      <c r="Q170" s="85"/>
      <c r="R170" s="85"/>
      <c r="S170" s="85"/>
      <c r="T170" s="85"/>
      <c r="U170" s="85"/>
      <c r="V170" s="85"/>
      <c r="W170" s="85"/>
      <c r="X170" s="86"/>
      <c r="Y170" s="39"/>
      <c r="Z170" s="39"/>
      <c r="AA170" s="39"/>
      <c r="AB170" s="39"/>
      <c r="AC170" s="39"/>
      <c r="AD170" s="39"/>
      <c r="AE170" s="39"/>
      <c r="AT170" s="18" t="s">
        <v>141</v>
      </c>
      <c r="AU170" s="18" t="s">
        <v>83</v>
      </c>
    </row>
    <row r="171" s="2" customFormat="1" ht="44.25" customHeight="1">
      <c r="A171" s="39"/>
      <c r="B171" s="40"/>
      <c r="C171" s="208" t="s">
        <v>277</v>
      </c>
      <c r="D171" s="209" t="s">
        <v>134</v>
      </c>
      <c r="E171" s="210" t="s">
        <v>278</v>
      </c>
      <c r="F171" s="211" t="s">
        <v>279</v>
      </c>
      <c r="G171" s="212" t="s">
        <v>227</v>
      </c>
      <c r="H171" s="213">
        <v>341</v>
      </c>
      <c r="I171" s="214"/>
      <c r="J171" s="214"/>
      <c r="K171" s="215">
        <f>ROUND(P171*H171,2)</f>
        <v>0</v>
      </c>
      <c r="L171" s="211" t="s">
        <v>138</v>
      </c>
      <c r="M171" s="45"/>
      <c r="N171" s="216" t="s">
        <v>20</v>
      </c>
      <c r="O171" s="217" t="s">
        <v>42</v>
      </c>
      <c r="P171" s="218">
        <f>I171+J171</f>
        <v>0</v>
      </c>
      <c r="Q171" s="218">
        <f>ROUND(I171*H171,2)</f>
        <v>0</v>
      </c>
      <c r="R171" s="218">
        <f>ROUND(J171*H171,2)</f>
        <v>0</v>
      </c>
      <c r="S171" s="85"/>
      <c r="T171" s="219">
        <f>S171*H171</f>
        <v>0</v>
      </c>
      <c r="U171" s="219">
        <v>0</v>
      </c>
      <c r="V171" s="219">
        <f>U171*H171</f>
        <v>0</v>
      </c>
      <c r="W171" s="219">
        <v>0</v>
      </c>
      <c r="X171" s="220">
        <f>W171*H171</f>
        <v>0</v>
      </c>
      <c r="Y171" s="39"/>
      <c r="Z171" s="39"/>
      <c r="AA171" s="39"/>
      <c r="AB171" s="39"/>
      <c r="AC171" s="39"/>
      <c r="AD171" s="39"/>
      <c r="AE171" s="39"/>
      <c r="AR171" s="221" t="s">
        <v>139</v>
      </c>
      <c r="AT171" s="221" t="s">
        <v>134</v>
      </c>
      <c r="AU171" s="221" t="s">
        <v>83</v>
      </c>
      <c r="AY171" s="18" t="s">
        <v>131</v>
      </c>
      <c r="BE171" s="222">
        <f>IF(O171="základní",K171,0)</f>
        <v>0</v>
      </c>
      <c r="BF171" s="222">
        <f>IF(O171="snížená",K171,0)</f>
        <v>0</v>
      </c>
      <c r="BG171" s="222">
        <f>IF(O171="zákl. přenesená",K171,0)</f>
        <v>0</v>
      </c>
      <c r="BH171" s="222">
        <f>IF(O171="sníž. přenesená",K171,0)</f>
        <v>0</v>
      </c>
      <c r="BI171" s="222">
        <f>IF(O171="nulová",K171,0)</f>
        <v>0</v>
      </c>
      <c r="BJ171" s="18" t="s">
        <v>81</v>
      </c>
      <c r="BK171" s="222">
        <f>ROUND(P171*H171,2)</f>
        <v>0</v>
      </c>
      <c r="BL171" s="18" t="s">
        <v>139</v>
      </c>
      <c r="BM171" s="221" t="s">
        <v>280</v>
      </c>
    </row>
    <row r="172" s="2" customFormat="1">
      <c r="A172" s="39"/>
      <c r="B172" s="40"/>
      <c r="C172" s="41"/>
      <c r="D172" s="223" t="s">
        <v>141</v>
      </c>
      <c r="E172" s="41"/>
      <c r="F172" s="224" t="s">
        <v>281</v>
      </c>
      <c r="G172" s="41"/>
      <c r="H172" s="41"/>
      <c r="I172" s="225"/>
      <c r="J172" s="225"/>
      <c r="K172" s="41"/>
      <c r="L172" s="41"/>
      <c r="M172" s="45"/>
      <c r="N172" s="226"/>
      <c r="O172" s="227"/>
      <c r="P172" s="85"/>
      <c r="Q172" s="85"/>
      <c r="R172" s="85"/>
      <c r="S172" s="85"/>
      <c r="T172" s="85"/>
      <c r="U172" s="85"/>
      <c r="V172" s="85"/>
      <c r="W172" s="85"/>
      <c r="X172" s="86"/>
      <c r="Y172" s="39"/>
      <c r="Z172" s="39"/>
      <c r="AA172" s="39"/>
      <c r="AB172" s="39"/>
      <c r="AC172" s="39"/>
      <c r="AD172" s="39"/>
      <c r="AE172" s="39"/>
      <c r="AT172" s="18" t="s">
        <v>141</v>
      </c>
      <c r="AU172" s="18" t="s">
        <v>83</v>
      </c>
    </row>
    <row r="173" s="2" customFormat="1" ht="33" customHeight="1">
      <c r="A173" s="39"/>
      <c r="B173" s="40"/>
      <c r="C173" s="208" t="s">
        <v>282</v>
      </c>
      <c r="D173" s="209" t="s">
        <v>134</v>
      </c>
      <c r="E173" s="210" t="s">
        <v>283</v>
      </c>
      <c r="F173" s="211" t="s">
        <v>284</v>
      </c>
      <c r="G173" s="212" t="s">
        <v>274</v>
      </c>
      <c r="H173" s="213">
        <v>4</v>
      </c>
      <c r="I173" s="214"/>
      <c r="J173" s="214"/>
      <c r="K173" s="215">
        <f>ROUND(P173*H173,2)</f>
        <v>0</v>
      </c>
      <c r="L173" s="211" t="s">
        <v>138</v>
      </c>
      <c r="M173" s="45"/>
      <c r="N173" s="216" t="s">
        <v>20</v>
      </c>
      <c r="O173" s="217" t="s">
        <v>42</v>
      </c>
      <c r="P173" s="218">
        <f>I173+J173</f>
        <v>0</v>
      </c>
      <c r="Q173" s="218">
        <f>ROUND(I173*H173,2)</f>
        <v>0</v>
      </c>
      <c r="R173" s="218">
        <f>ROUND(J173*H173,2)</f>
        <v>0</v>
      </c>
      <c r="S173" s="85"/>
      <c r="T173" s="219">
        <f>S173*H173</f>
        <v>0</v>
      </c>
      <c r="U173" s="219">
        <v>0</v>
      </c>
      <c r="V173" s="219">
        <f>U173*H173</f>
        <v>0</v>
      </c>
      <c r="W173" s="219">
        <v>0</v>
      </c>
      <c r="X173" s="220">
        <f>W173*H173</f>
        <v>0</v>
      </c>
      <c r="Y173" s="39"/>
      <c r="Z173" s="39"/>
      <c r="AA173" s="39"/>
      <c r="AB173" s="39"/>
      <c r="AC173" s="39"/>
      <c r="AD173" s="39"/>
      <c r="AE173" s="39"/>
      <c r="AR173" s="221" t="s">
        <v>139</v>
      </c>
      <c r="AT173" s="221" t="s">
        <v>134</v>
      </c>
      <c r="AU173" s="221" t="s">
        <v>83</v>
      </c>
      <c r="AY173" s="18" t="s">
        <v>131</v>
      </c>
      <c r="BE173" s="222">
        <f>IF(O173="základní",K173,0)</f>
        <v>0</v>
      </c>
      <c r="BF173" s="222">
        <f>IF(O173="snížená",K173,0)</f>
        <v>0</v>
      </c>
      <c r="BG173" s="222">
        <f>IF(O173="zákl. přenesená",K173,0)</f>
        <v>0</v>
      </c>
      <c r="BH173" s="222">
        <f>IF(O173="sníž. přenesená",K173,0)</f>
        <v>0</v>
      </c>
      <c r="BI173" s="222">
        <f>IF(O173="nulová",K173,0)</f>
        <v>0</v>
      </c>
      <c r="BJ173" s="18" t="s">
        <v>81</v>
      </c>
      <c r="BK173" s="222">
        <f>ROUND(P173*H173,2)</f>
        <v>0</v>
      </c>
      <c r="BL173" s="18" t="s">
        <v>139</v>
      </c>
      <c r="BM173" s="221" t="s">
        <v>285</v>
      </c>
    </row>
    <row r="174" s="2" customFormat="1">
      <c r="A174" s="39"/>
      <c r="B174" s="40"/>
      <c r="C174" s="41"/>
      <c r="D174" s="223" t="s">
        <v>141</v>
      </c>
      <c r="E174" s="41"/>
      <c r="F174" s="224" t="s">
        <v>286</v>
      </c>
      <c r="G174" s="41"/>
      <c r="H174" s="41"/>
      <c r="I174" s="225"/>
      <c r="J174" s="225"/>
      <c r="K174" s="41"/>
      <c r="L174" s="41"/>
      <c r="M174" s="45"/>
      <c r="N174" s="226"/>
      <c r="O174" s="227"/>
      <c r="P174" s="85"/>
      <c r="Q174" s="85"/>
      <c r="R174" s="85"/>
      <c r="S174" s="85"/>
      <c r="T174" s="85"/>
      <c r="U174" s="85"/>
      <c r="V174" s="85"/>
      <c r="W174" s="85"/>
      <c r="X174" s="86"/>
      <c r="Y174" s="39"/>
      <c r="Z174" s="39"/>
      <c r="AA174" s="39"/>
      <c r="AB174" s="39"/>
      <c r="AC174" s="39"/>
      <c r="AD174" s="39"/>
      <c r="AE174" s="39"/>
      <c r="AT174" s="18" t="s">
        <v>141</v>
      </c>
      <c r="AU174" s="18" t="s">
        <v>83</v>
      </c>
    </row>
    <row r="175" s="2" customFormat="1" ht="24.15" customHeight="1">
      <c r="A175" s="39"/>
      <c r="B175" s="40"/>
      <c r="C175" s="208" t="s">
        <v>287</v>
      </c>
      <c r="D175" s="209" t="s">
        <v>134</v>
      </c>
      <c r="E175" s="210" t="s">
        <v>288</v>
      </c>
      <c r="F175" s="211" t="s">
        <v>289</v>
      </c>
      <c r="G175" s="212" t="s">
        <v>137</v>
      </c>
      <c r="H175" s="213">
        <v>24</v>
      </c>
      <c r="I175" s="214"/>
      <c r="J175" s="214"/>
      <c r="K175" s="215">
        <f>ROUND(P175*H175,2)</f>
        <v>0</v>
      </c>
      <c r="L175" s="211" t="s">
        <v>138</v>
      </c>
      <c r="M175" s="45"/>
      <c r="N175" s="216" t="s">
        <v>20</v>
      </c>
      <c r="O175" s="217" t="s">
        <v>42</v>
      </c>
      <c r="P175" s="218">
        <f>I175+J175</f>
        <v>0</v>
      </c>
      <c r="Q175" s="218">
        <f>ROUND(I175*H175,2)</f>
        <v>0</v>
      </c>
      <c r="R175" s="218">
        <f>ROUND(J175*H175,2)</f>
        <v>0</v>
      </c>
      <c r="S175" s="85"/>
      <c r="T175" s="219">
        <f>S175*H175</f>
        <v>0</v>
      </c>
      <c r="U175" s="219">
        <v>0</v>
      </c>
      <c r="V175" s="219">
        <f>U175*H175</f>
        <v>0</v>
      </c>
      <c r="W175" s="219">
        <v>0</v>
      </c>
      <c r="X175" s="220">
        <f>W175*H175</f>
        <v>0</v>
      </c>
      <c r="Y175" s="39"/>
      <c r="Z175" s="39"/>
      <c r="AA175" s="39"/>
      <c r="AB175" s="39"/>
      <c r="AC175" s="39"/>
      <c r="AD175" s="39"/>
      <c r="AE175" s="39"/>
      <c r="AR175" s="221" t="s">
        <v>139</v>
      </c>
      <c r="AT175" s="221" t="s">
        <v>134</v>
      </c>
      <c r="AU175" s="221" t="s">
        <v>83</v>
      </c>
      <c r="AY175" s="18" t="s">
        <v>131</v>
      </c>
      <c r="BE175" s="222">
        <f>IF(O175="základní",K175,0)</f>
        <v>0</v>
      </c>
      <c r="BF175" s="222">
        <f>IF(O175="snížená",K175,0)</f>
        <v>0</v>
      </c>
      <c r="BG175" s="222">
        <f>IF(O175="zákl. přenesená",K175,0)</f>
        <v>0</v>
      </c>
      <c r="BH175" s="222">
        <f>IF(O175="sníž. přenesená",K175,0)</f>
        <v>0</v>
      </c>
      <c r="BI175" s="222">
        <f>IF(O175="nulová",K175,0)</f>
        <v>0</v>
      </c>
      <c r="BJ175" s="18" t="s">
        <v>81</v>
      </c>
      <c r="BK175" s="222">
        <f>ROUND(P175*H175,2)</f>
        <v>0</v>
      </c>
      <c r="BL175" s="18" t="s">
        <v>139</v>
      </c>
      <c r="BM175" s="221" t="s">
        <v>290</v>
      </c>
    </row>
    <row r="176" s="2" customFormat="1">
      <c r="A176" s="39"/>
      <c r="B176" s="40"/>
      <c r="C176" s="41"/>
      <c r="D176" s="223" t="s">
        <v>141</v>
      </c>
      <c r="E176" s="41"/>
      <c r="F176" s="224" t="s">
        <v>291</v>
      </c>
      <c r="G176" s="41"/>
      <c r="H176" s="41"/>
      <c r="I176" s="225"/>
      <c r="J176" s="225"/>
      <c r="K176" s="41"/>
      <c r="L176" s="41"/>
      <c r="M176" s="45"/>
      <c r="N176" s="226"/>
      <c r="O176" s="227"/>
      <c r="P176" s="85"/>
      <c r="Q176" s="85"/>
      <c r="R176" s="85"/>
      <c r="S176" s="85"/>
      <c r="T176" s="85"/>
      <c r="U176" s="85"/>
      <c r="V176" s="85"/>
      <c r="W176" s="85"/>
      <c r="X176" s="86"/>
      <c r="Y176" s="39"/>
      <c r="Z176" s="39"/>
      <c r="AA176" s="39"/>
      <c r="AB176" s="39"/>
      <c r="AC176" s="39"/>
      <c r="AD176" s="39"/>
      <c r="AE176" s="39"/>
      <c r="AT176" s="18" t="s">
        <v>141</v>
      </c>
      <c r="AU176" s="18" t="s">
        <v>83</v>
      </c>
    </row>
    <row r="177" s="13" customFormat="1">
      <c r="A177" s="13"/>
      <c r="B177" s="228"/>
      <c r="C177" s="229"/>
      <c r="D177" s="223" t="s">
        <v>143</v>
      </c>
      <c r="E177" s="230" t="s">
        <v>20</v>
      </c>
      <c r="F177" s="231" t="s">
        <v>292</v>
      </c>
      <c r="G177" s="229"/>
      <c r="H177" s="232">
        <v>24</v>
      </c>
      <c r="I177" s="233"/>
      <c r="J177" s="233"/>
      <c r="K177" s="229"/>
      <c r="L177" s="229"/>
      <c r="M177" s="234"/>
      <c r="N177" s="235"/>
      <c r="O177" s="236"/>
      <c r="P177" s="236"/>
      <c r="Q177" s="236"/>
      <c r="R177" s="236"/>
      <c r="S177" s="236"/>
      <c r="T177" s="236"/>
      <c r="U177" s="236"/>
      <c r="V177" s="236"/>
      <c r="W177" s="236"/>
      <c r="X177" s="237"/>
      <c r="Y177" s="13"/>
      <c r="Z177" s="13"/>
      <c r="AA177" s="13"/>
      <c r="AB177" s="13"/>
      <c r="AC177" s="13"/>
      <c r="AD177" s="13"/>
      <c r="AE177" s="13"/>
      <c r="AT177" s="238" t="s">
        <v>143</v>
      </c>
      <c r="AU177" s="238" t="s">
        <v>83</v>
      </c>
      <c r="AV177" s="13" t="s">
        <v>83</v>
      </c>
      <c r="AW177" s="13" t="s">
        <v>5</v>
      </c>
      <c r="AX177" s="13" t="s">
        <v>81</v>
      </c>
      <c r="AY177" s="238" t="s">
        <v>131</v>
      </c>
    </row>
    <row r="178" s="2" customFormat="1" ht="49.05" customHeight="1">
      <c r="A178" s="39"/>
      <c r="B178" s="40"/>
      <c r="C178" s="208" t="s">
        <v>293</v>
      </c>
      <c r="D178" s="209" t="s">
        <v>134</v>
      </c>
      <c r="E178" s="210" t="s">
        <v>294</v>
      </c>
      <c r="F178" s="211" t="s">
        <v>295</v>
      </c>
      <c r="G178" s="212" t="s">
        <v>187</v>
      </c>
      <c r="H178" s="213">
        <v>964.91399999999999</v>
      </c>
      <c r="I178" s="214"/>
      <c r="J178" s="214"/>
      <c r="K178" s="215">
        <f>ROUND(P178*H178,2)</f>
        <v>0</v>
      </c>
      <c r="L178" s="211" t="s">
        <v>138</v>
      </c>
      <c r="M178" s="45"/>
      <c r="N178" s="216" t="s">
        <v>20</v>
      </c>
      <c r="O178" s="217" t="s">
        <v>42</v>
      </c>
      <c r="P178" s="218">
        <f>I178+J178</f>
        <v>0</v>
      </c>
      <c r="Q178" s="218">
        <f>ROUND(I178*H178,2)</f>
        <v>0</v>
      </c>
      <c r="R178" s="218">
        <f>ROUND(J178*H178,2)</f>
        <v>0</v>
      </c>
      <c r="S178" s="85"/>
      <c r="T178" s="219">
        <f>S178*H178</f>
        <v>0</v>
      </c>
      <c r="U178" s="219">
        <v>0</v>
      </c>
      <c r="V178" s="219">
        <f>U178*H178</f>
        <v>0</v>
      </c>
      <c r="W178" s="219">
        <v>0</v>
      </c>
      <c r="X178" s="220">
        <f>W178*H178</f>
        <v>0</v>
      </c>
      <c r="Y178" s="39"/>
      <c r="Z178" s="39"/>
      <c r="AA178" s="39"/>
      <c r="AB178" s="39"/>
      <c r="AC178" s="39"/>
      <c r="AD178" s="39"/>
      <c r="AE178" s="39"/>
      <c r="AR178" s="221" t="s">
        <v>139</v>
      </c>
      <c r="AT178" s="221" t="s">
        <v>134</v>
      </c>
      <c r="AU178" s="221" t="s">
        <v>83</v>
      </c>
      <c r="AY178" s="18" t="s">
        <v>131</v>
      </c>
      <c r="BE178" s="222">
        <f>IF(O178="základní",K178,0)</f>
        <v>0</v>
      </c>
      <c r="BF178" s="222">
        <f>IF(O178="snížená",K178,0)</f>
        <v>0</v>
      </c>
      <c r="BG178" s="222">
        <f>IF(O178="zákl. přenesená",K178,0)</f>
        <v>0</v>
      </c>
      <c r="BH178" s="222">
        <f>IF(O178="sníž. přenesená",K178,0)</f>
        <v>0</v>
      </c>
      <c r="BI178" s="222">
        <f>IF(O178="nulová",K178,0)</f>
        <v>0</v>
      </c>
      <c r="BJ178" s="18" t="s">
        <v>81</v>
      </c>
      <c r="BK178" s="222">
        <f>ROUND(P178*H178,2)</f>
        <v>0</v>
      </c>
      <c r="BL178" s="18" t="s">
        <v>139</v>
      </c>
      <c r="BM178" s="221" t="s">
        <v>296</v>
      </c>
    </row>
    <row r="179" s="2" customFormat="1">
      <c r="A179" s="39"/>
      <c r="B179" s="40"/>
      <c r="C179" s="41"/>
      <c r="D179" s="223" t="s">
        <v>141</v>
      </c>
      <c r="E179" s="41"/>
      <c r="F179" s="224" t="s">
        <v>297</v>
      </c>
      <c r="G179" s="41"/>
      <c r="H179" s="41"/>
      <c r="I179" s="225"/>
      <c r="J179" s="225"/>
      <c r="K179" s="41"/>
      <c r="L179" s="41"/>
      <c r="M179" s="45"/>
      <c r="N179" s="226"/>
      <c r="O179" s="227"/>
      <c r="P179" s="85"/>
      <c r="Q179" s="85"/>
      <c r="R179" s="85"/>
      <c r="S179" s="85"/>
      <c r="T179" s="85"/>
      <c r="U179" s="85"/>
      <c r="V179" s="85"/>
      <c r="W179" s="85"/>
      <c r="X179" s="86"/>
      <c r="Y179" s="39"/>
      <c r="Z179" s="39"/>
      <c r="AA179" s="39"/>
      <c r="AB179" s="39"/>
      <c r="AC179" s="39"/>
      <c r="AD179" s="39"/>
      <c r="AE179" s="39"/>
      <c r="AT179" s="18" t="s">
        <v>141</v>
      </c>
      <c r="AU179" s="18" t="s">
        <v>83</v>
      </c>
    </row>
    <row r="180" s="14" customFormat="1">
      <c r="A180" s="14"/>
      <c r="B180" s="250"/>
      <c r="C180" s="251"/>
      <c r="D180" s="223" t="s">
        <v>143</v>
      </c>
      <c r="E180" s="252" t="s">
        <v>20</v>
      </c>
      <c r="F180" s="253" t="s">
        <v>298</v>
      </c>
      <c r="G180" s="251"/>
      <c r="H180" s="252" t="s">
        <v>20</v>
      </c>
      <c r="I180" s="254"/>
      <c r="J180" s="254"/>
      <c r="K180" s="251"/>
      <c r="L180" s="251"/>
      <c r="M180" s="255"/>
      <c r="N180" s="256"/>
      <c r="O180" s="257"/>
      <c r="P180" s="257"/>
      <c r="Q180" s="257"/>
      <c r="R180" s="257"/>
      <c r="S180" s="257"/>
      <c r="T180" s="257"/>
      <c r="U180" s="257"/>
      <c r="V180" s="257"/>
      <c r="W180" s="257"/>
      <c r="X180" s="258"/>
      <c r="Y180" s="14"/>
      <c r="Z180" s="14"/>
      <c r="AA180" s="14"/>
      <c r="AB180" s="14"/>
      <c r="AC180" s="14"/>
      <c r="AD180" s="14"/>
      <c r="AE180" s="14"/>
      <c r="AT180" s="259" t="s">
        <v>143</v>
      </c>
      <c r="AU180" s="259" t="s">
        <v>83</v>
      </c>
      <c r="AV180" s="14" t="s">
        <v>81</v>
      </c>
      <c r="AW180" s="14" t="s">
        <v>5</v>
      </c>
      <c r="AX180" s="14" t="s">
        <v>73</v>
      </c>
      <c r="AY180" s="259" t="s">
        <v>131</v>
      </c>
    </row>
    <row r="181" s="13" customFormat="1">
      <c r="A181" s="13"/>
      <c r="B181" s="228"/>
      <c r="C181" s="229"/>
      <c r="D181" s="223" t="s">
        <v>143</v>
      </c>
      <c r="E181" s="230" t="s">
        <v>20</v>
      </c>
      <c r="F181" s="231" t="s">
        <v>299</v>
      </c>
      <c r="G181" s="229"/>
      <c r="H181" s="232">
        <v>946.5</v>
      </c>
      <c r="I181" s="233"/>
      <c r="J181" s="233"/>
      <c r="K181" s="229"/>
      <c r="L181" s="229"/>
      <c r="M181" s="234"/>
      <c r="N181" s="235"/>
      <c r="O181" s="236"/>
      <c r="P181" s="236"/>
      <c r="Q181" s="236"/>
      <c r="R181" s="236"/>
      <c r="S181" s="236"/>
      <c r="T181" s="236"/>
      <c r="U181" s="236"/>
      <c r="V181" s="236"/>
      <c r="W181" s="236"/>
      <c r="X181" s="237"/>
      <c r="Y181" s="13"/>
      <c r="Z181" s="13"/>
      <c r="AA181" s="13"/>
      <c r="AB181" s="13"/>
      <c r="AC181" s="13"/>
      <c r="AD181" s="13"/>
      <c r="AE181" s="13"/>
      <c r="AT181" s="238" t="s">
        <v>143</v>
      </c>
      <c r="AU181" s="238" t="s">
        <v>83</v>
      </c>
      <c r="AV181" s="13" t="s">
        <v>83</v>
      </c>
      <c r="AW181" s="13" t="s">
        <v>5</v>
      </c>
      <c r="AX181" s="13" t="s">
        <v>73</v>
      </c>
      <c r="AY181" s="238" t="s">
        <v>131</v>
      </c>
    </row>
    <row r="182" s="13" customFormat="1">
      <c r="A182" s="13"/>
      <c r="B182" s="228"/>
      <c r="C182" s="229"/>
      <c r="D182" s="223" t="s">
        <v>143</v>
      </c>
      <c r="E182" s="230" t="s">
        <v>20</v>
      </c>
      <c r="F182" s="231" t="s">
        <v>300</v>
      </c>
      <c r="G182" s="229"/>
      <c r="H182" s="232">
        <v>18.414000000000001</v>
      </c>
      <c r="I182" s="233"/>
      <c r="J182" s="233"/>
      <c r="K182" s="229"/>
      <c r="L182" s="229"/>
      <c r="M182" s="234"/>
      <c r="N182" s="235"/>
      <c r="O182" s="236"/>
      <c r="P182" s="236"/>
      <c r="Q182" s="236"/>
      <c r="R182" s="236"/>
      <c r="S182" s="236"/>
      <c r="T182" s="236"/>
      <c r="U182" s="236"/>
      <c r="V182" s="236"/>
      <c r="W182" s="236"/>
      <c r="X182" s="237"/>
      <c r="Y182" s="13"/>
      <c r="Z182" s="13"/>
      <c r="AA182" s="13"/>
      <c r="AB182" s="13"/>
      <c r="AC182" s="13"/>
      <c r="AD182" s="13"/>
      <c r="AE182" s="13"/>
      <c r="AT182" s="238" t="s">
        <v>143</v>
      </c>
      <c r="AU182" s="238" t="s">
        <v>83</v>
      </c>
      <c r="AV182" s="13" t="s">
        <v>83</v>
      </c>
      <c r="AW182" s="13" t="s">
        <v>5</v>
      </c>
      <c r="AX182" s="13" t="s">
        <v>73</v>
      </c>
      <c r="AY182" s="238" t="s">
        <v>131</v>
      </c>
    </row>
    <row r="183" s="15" customFormat="1">
      <c r="A183" s="15"/>
      <c r="B183" s="260"/>
      <c r="C183" s="261"/>
      <c r="D183" s="223" t="s">
        <v>143</v>
      </c>
      <c r="E183" s="262" t="s">
        <v>20</v>
      </c>
      <c r="F183" s="263" t="s">
        <v>207</v>
      </c>
      <c r="G183" s="261"/>
      <c r="H183" s="264">
        <v>964.91399999999999</v>
      </c>
      <c r="I183" s="265"/>
      <c r="J183" s="265"/>
      <c r="K183" s="261"/>
      <c r="L183" s="261"/>
      <c r="M183" s="266"/>
      <c r="N183" s="267"/>
      <c r="O183" s="268"/>
      <c r="P183" s="268"/>
      <c r="Q183" s="268"/>
      <c r="R183" s="268"/>
      <c r="S183" s="268"/>
      <c r="T183" s="268"/>
      <c r="U183" s="268"/>
      <c r="V183" s="268"/>
      <c r="W183" s="268"/>
      <c r="X183" s="269"/>
      <c r="Y183" s="15"/>
      <c r="Z183" s="15"/>
      <c r="AA183" s="15"/>
      <c r="AB183" s="15"/>
      <c r="AC183" s="15"/>
      <c r="AD183" s="15"/>
      <c r="AE183" s="15"/>
      <c r="AT183" s="270" t="s">
        <v>143</v>
      </c>
      <c r="AU183" s="270" t="s">
        <v>83</v>
      </c>
      <c r="AV183" s="15" t="s">
        <v>139</v>
      </c>
      <c r="AW183" s="15" t="s">
        <v>5</v>
      </c>
      <c r="AX183" s="15" t="s">
        <v>81</v>
      </c>
      <c r="AY183" s="270" t="s">
        <v>131</v>
      </c>
    </row>
    <row r="184" s="2" customFormat="1" ht="62.7" customHeight="1">
      <c r="A184" s="39"/>
      <c r="B184" s="40"/>
      <c r="C184" s="208" t="s">
        <v>301</v>
      </c>
      <c r="D184" s="209" t="s">
        <v>134</v>
      </c>
      <c r="E184" s="210" t="s">
        <v>302</v>
      </c>
      <c r="F184" s="211" t="s">
        <v>303</v>
      </c>
      <c r="G184" s="212" t="s">
        <v>187</v>
      </c>
      <c r="H184" s="213">
        <v>10.134</v>
      </c>
      <c r="I184" s="214"/>
      <c r="J184" s="214"/>
      <c r="K184" s="215">
        <f>ROUND(P184*H184,2)</f>
        <v>0</v>
      </c>
      <c r="L184" s="211" t="s">
        <v>138</v>
      </c>
      <c r="M184" s="45"/>
      <c r="N184" s="216" t="s">
        <v>20</v>
      </c>
      <c r="O184" s="217" t="s">
        <v>42</v>
      </c>
      <c r="P184" s="218">
        <f>I184+J184</f>
        <v>0</v>
      </c>
      <c r="Q184" s="218">
        <f>ROUND(I184*H184,2)</f>
        <v>0</v>
      </c>
      <c r="R184" s="218">
        <f>ROUND(J184*H184,2)</f>
        <v>0</v>
      </c>
      <c r="S184" s="85"/>
      <c r="T184" s="219">
        <f>S184*H184</f>
        <v>0</v>
      </c>
      <c r="U184" s="219">
        <v>0</v>
      </c>
      <c r="V184" s="219">
        <f>U184*H184</f>
        <v>0</v>
      </c>
      <c r="W184" s="219">
        <v>0</v>
      </c>
      <c r="X184" s="220">
        <f>W184*H184</f>
        <v>0</v>
      </c>
      <c r="Y184" s="39"/>
      <c r="Z184" s="39"/>
      <c r="AA184" s="39"/>
      <c r="AB184" s="39"/>
      <c r="AC184" s="39"/>
      <c r="AD184" s="39"/>
      <c r="AE184" s="39"/>
      <c r="AR184" s="221" t="s">
        <v>139</v>
      </c>
      <c r="AT184" s="221" t="s">
        <v>134</v>
      </c>
      <c r="AU184" s="221" t="s">
        <v>83</v>
      </c>
      <c r="AY184" s="18" t="s">
        <v>131</v>
      </c>
      <c r="BE184" s="222">
        <f>IF(O184="základní",K184,0)</f>
        <v>0</v>
      </c>
      <c r="BF184" s="222">
        <f>IF(O184="snížená",K184,0)</f>
        <v>0</v>
      </c>
      <c r="BG184" s="222">
        <f>IF(O184="zákl. přenesená",K184,0)</f>
        <v>0</v>
      </c>
      <c r="BH184" s="222">
        <f>IF(O184="sníž. přenesená",K184,0)</f>
        <v>0</v>
      </c>
      <c r="BI184" s="222">
        <f>IF(O184="nulová",K184,0)</f>
        <v>0</v>
      </c>
      <c r="BJ184" s="18" t="s">
        <v>81</v>
      </c>
      <c r="BK184" s="222">
        <f>ROUND(P184*H184,2)</f>
        <v>0</v>
      </c>
      <c r="BL184" s="18" t="s">
        <v>139</v>
      </c>
      <c r="BM184" s="221" t="s">
        <v>304</v>
      </c>
    </row>
    <row r="185" s="2" customFormat="1">
      <c r="A185" s="39"/>
      <c r="B185" s="40"/>
      <c r="C185" s="41"/>
      <c r="D185" s="223" t="s">
        <v>141</v>
      </c>
      <c r="E185" s="41"/>
      <c r="F185" s="224" t="s">
        <v>305</v>
      </c>
      <c r="G185" s="41"/>
      <c r="H185" s="41"/>
      <c r="I185" s="225"/>
      <c r="J185" s="225"/>
      <c r="K185" s="41"/>
      <c r="L185" s="41"/>
      <c r="M185" s="45"/>
      <c r="N185" s="226"/>
      <c r="O185" s="227"/>
      <c r="P185" s="85"/>
      <c r="Q185" s="85"/>
      <c r="R185" s="85"/>
      <c r="S185" s="85"/>
      <c r="T185" s="85"/>
      <c r="U185" s="85"/>
      <c r="V185" s="85"/>
      <c r="W185" s="85"/>
      <c r="X185" s="86"/>
      <c r="Y185" s="39"/>
      <c r="Z185" s="39"/>
      <c r="AA185" s="39"/>
      <c r="AB185" s="39"/>
      <c r="AC185" s="39"/>
      <c r="AD185" s="39"/>
      <c r="AE185" s="39"/>
      <c r="AT185" s="18" t="s">
        <v>141</v>
      </c>
      <c r="AU185" s="18" t="s">
        <v>83</v>
      </c>
    </row>
    <row r="186" s="14" customFormat="1">
      <c r="A186" s="14"/>
      <c r="B186" s="250"/>
      <c r="C186" s="251"/>
      <c r="D186" s="223" t="s">
        <v>143</v>
      </c>
      <c r="E186" s="252" t="s">
        <v>20</v>
      </c>
      <c r="F186" s="253" t="s">
        <v>306</v>
      </c>
      <c r="G186" s="251"/>
      <c r="H186" s="252" t="s">
        <v>20</v>
      </c>
      <c r="I186" s="254"/>
      <c r="J186" s="254"/>
      <c r="K186" s="251"/>
      <c r="L186" s="251"/>
      <c r="M186" s="255"/>
      <c r="N186" s="256"/>
      <c r="O186" s="257"/>
      <c r="P186" s="257"/>
      <c r="Q186" s="257"/>
      <c r="R186" s="257"/>
      <c r="S186" s="257"/>
      <c r="T186" s="257"/>
      <c r="U186" s="257"/>
      <c r="V186" s="257"/>
      <c r="W186" s="257"/>
      <c r="X186" s="258"/>
      <c r="Y186" s="14"/>
      <c r="Z186" s="14"/>
      <c r="AA186" s="14"/>
      <c r="AB186" s="14"/>
      <c r="AC186" s="14"/>
      <c r="AD186" s="14"/>
      <c r="AE186" s="14"/>
      <c r="AT186" s="259" t="s">
        <v>143</v>
      </c>
      <c r="AU186" s="259" t="s">
        <v>83</v>
      </c>
      <c r="AV186" s="14" t="s">
        <v>81</v>
      </c>
      <c r="AW186" s="14" t="s">
        <v>5</v>
      </c>
      <c r="AX186" s="14" t="s">
        <v>73</v>
      </c>
      <c r="AY186" s="259" t="s">
        <v>131</v>
      </c>
    </row>
    <row r="187" s="13" customFormat="1">
      <c r="A187" s="13"/>
      <c r="B187" s="228"/>
      <c r="C187" s="229"/>
      <c r="D187" s="223" t="s">
        <v>143</v>
      </c>
      <c r="E187" s="230" t="s">
        <v>20</v>
      </c>
      <c r="F187" s="231" t="s">
        <v>307</v>
      </c>
      <c r="G187" s="229"/>
      <c r="H187" s="232">
        <v>5.2599999999999998</v>
      </c>
      <c r="I187" s="233"/>
      <c r="J187" s="233"/>
      <c r="K187" s="229"/>
      <c r="L187" s="229"/>
      <c r="M187" s="234"/>
      <c r="N187" s="235"/>
      <c r="O187" s="236"/>
      <c r="P187" s="236"/>
      <c r="Q187" s="236"/>
      <c r="R187" s="236"/>
      <c r="S187" s="236"/>
      <c r="T187" s="236"/>
      <c r="U187" s="236"/>
      <c r="V187" s="236"/>
      <c r="W187" s="236"/>
      <c r="X187" s="237"/>
      <c r="Y187" s="13"/>
      <c r="Z187" s="13"/>
      <c r="AA187" s="13"/>
      <c r="AB187" s="13"/>
      <c r="AC187" s="13"/>
      <c r="AD187" s="13"/>
      <c r="AE187" s="13"/>
      <c r="AT187" s="238" t="s">
        <v>143</v>
      </c>
      <c r="AU187" s="238" t="s">
        <v>83</v>
      </c>
      <c r="AV187" s="13" t="s">
        <v>83</v>
      </c>
      <c r="AW187" s="13" t="s">
        <v>5</v>
      </c>
      <c r="AX187" s="13" t="s">
        <v>73</v>
      </c>
      <c r="AY187" s="238" t="s">
        <v>131</v>
      </c>
    </row>
    <row r="188" s="13" customFormat="1">
      <c r="A188" s="13"/>
      <c r="B188" s="228"/>
      <c r="C188" s="229"/>
      <c r="D188" s="223" t="s">
        <v>143</v>
      </c>
      <c r="E188" s="230" t="s">
        <v>20</v>
      </c>
      <c r="F188" s="231" t="s">
        <v>308</v>
      </c>
      <c r="G188" s="229"/>
      <c r="H188" s="232">
        <v>4.8739999999999997</v>
      </c>
      <c r="I188" s="233"/>
      <c r="J188" s="233"/>
      <c r="K188" s="229"/>
      <c r="L188" s="229"/>
      <c r="M188" s="234"/>
      <c r="N188" s="235"/>
      <c r="O188" s="236"/>
      <c r="P188" s="236"/>
      <c r="Q188" s="236"/>
      <c r="R188" s="236"/>
      <c r="S188" s="236"/>
      <c r="T188" s="236"/>
      <c r="U188" s="236"/>
      <c r="V188" s="236"/>
      <c r="W188" s="236"/>
      <c r="X188" s="237"/>
      <c r="Y188" s="13"/>
      <c r="Z188" s="13"/>
      <c r="AA188" s="13"/>
      <c r="AB188" s="13"/>
      <c r="AC188" s="13"/>
      <c r="AD188" s="13"/>
      <c r="AE188" s="13"/>
      <c r="AT188" s="238" t="s">
        <v>143</v>
      </c>
      <c r="AU188" s="238" t="s">
        <v>83</v>
      </c>
      <c r="AV188" s="13" t="s">
        <v>83</v>
      </c>
      <c r="AW188" s="13" t="s">
        <v>5</v>
      </c>
      <c r="AX188" s="13" t="s">
        <v>73</v>
      </c>
      <c r="AY188" s="238" t="s">
        <v>131</v>
      </c>
    </row>
    <row r="189" s="15" customFormat="1">
      <c r="A189" s="15"/>
      <c r="B189" s="260"/>
      <c r="C189" s="261"/>
      <c r="D189" s="223" t="s">
        <v>143</v>
      </c>
      <c r="E189" s="262" t="s">
        <v>20</v>
      </c>
      <c r="F189" s="263" t="s">
        <v>207</v>
      </c>
      <c r="G189" s="261"/>
      <c r="H189" s="264">
        <v>10.134</v>
      </c>
      <c r="I189" s="265"/>
      <c r="J189" s="265"/>
      <c r="K189" s="261"/>
      <c r="L189" s="261"/>
      <c r="M189" s="266"/>
      <c r="N189" s="267"/>
      <c r="O189" s="268"/>
      <c r="P189" s="268"/>
      <c r="Q189" s="268"/>
      <c r="R189" s="268"/>
      <c r="S189" s="268"/>
      <c r="T189" s="268"/>
      <c r="U189" s="268"/>
      <c r="V189" s="268"/>
      <c r="W189" s="268"/>
      <c r="X189" s="269"/>
      <c r="Y189" s="15"/>
      <c r="Z189" s="15"/>
      <c r="AA189" s="15"/>
      <c r="AB189" s="15"/>
      <c r="AC189" s="15"/>
      <c r="AD189" s="15"/>
      <c r="AE189" s="15"/>
      <c r="AT189" s="270" t="s">
        <v>143</v>
      </c>
      <c r="AU189" s="270" t="s">
        <v>83</v>
      </c>
      <c r="AV189" s="15" t="s">
        <v>139</v>
      </c>
      <c r="AW189" s="15" t="s">
        <v>5</v>
      </c>
      <c r="AX189" s="15" t="s">
        <v>81</v>
      </c>
      <c r="AY189" s="270" t="s">
        <v>131</v>
      </c>
    </row>
    <row r="190" s="2" customFormat="1" ht="49.05" customHeight="1">
      <c r="A190" s="39"/>
      <c r="B190" s="40"/>
      <c r="C190" s="208" t="s">
        <v>309</v>
      </c>
      <c r="D190" s="208" t="s">
        <v>134</v>
      </c>
      <c r="E190" s="210" t="s">
        <v>310</v>
      </c>
      <c r="F190" s="211" t="s">
        <v>311</v>
      </c>
      <c r="G190" s="212" t="s">
        <v>187</v>
      </c>
      <c r="H190" s="213">
        <v>0.34399999999999997</v>
      </c>
      <c r="I190" s="214"/>
      <c r="J190" s="214"/>
      <c r="K190" s="215">
        <f>ROUND(P190*H190,2)</f>
        <v>0</v>
      </c>
      <c r="L190" s="211" t="s">
        <v>138</v>
      </c>
      <c r="M190" s="45"/>
      <c r="N190" s="216" t="s">
        <v>20</v>
      </c>
      <c r="O190" s="217" t="s">
        <v>42</v>
      </c>
      <c r="P190" s="218">
        <f>I190+J190</f>
        <v>0</v>
      </c>
      <c r="Q190" s="218">
        <f>ROUND(I190*H190,2)</f>
        <v>0</v>
      </c>
      <c r="R190" s="218">
        <f>ROUND(J190*H190,2)</f>
        <v>0</v>
      </c>
      <c r="S190" s="85"/>
      <c r="T190" s="219">
        <f>S190*H190</f>
        <v>0</v>
      </c>
      <c r="U190" s="219">
        <v>0</v>
      </c>
      <c r="V190" s="219">
        <f>U190*H190</f>
        <v>0</v>
      </c>
      <c r="W190" s="219">
        <v>0</v>
      </c>
      <c r="X190" s="220">
        <f>W190*H190</f>
        <v>0</v>
      </c>
      <c r="Y190" s="39"/>
      <c r="Z190" s="39"/>
      <c r="AA190" s="39"/>
      <c r="AB190" s="39"/>
      <c r="AC190" s="39"/>
      <c r="AD190" s="39"/>
      <c r="AE190" s="39"/>
      <c r="AR190" s="221" t="s">
        <v>139</v>
      </c>
      <c r="AT190" s="221" t="s">
        <v>134</v>
      </c>
      <c r="AU190" s="221" t="s">
        <v>83</v>
      </c>
      <c r="AY190" s="18" t="s">
        <v>131</v>
      </c>
      <c r="BE190" s="222">
        <f>IF(O190="základní",K190,0)</f>
        <v>0</v>
      </c>
      <c r="BF190" s="222">
        <f>IF(O190="snížená",K190,0)</f>
        <v>0</v>
      </c>
      <c r="BG190" s="222">
        <f>IF(O190="zákl. přenesená",K190,0)</f>
        <v>0</v>
      </c>
      <c r="BH190" s="222">
        <f>IF(O190="sníž. přenesená",K190,0)</f>
        <v>0</v>
      </c>
      <c r="BI190" s="222">
        <f>IF(O190="nulová",K190,0)</f>
        <v>0</v>
      </c>
      <c r="BJ190" s="18" t="s">
        <v>81</v>
      </c>
      <c r="BK190" s="222">
        <f>ROUND(P190*H190,2)</f>
        <v>0</v>
      </c>
      <c r="BL190" s="18" t="s">
        <v>139</v>
      </c>
      <c r="BM190" s="221" t="s">
        <v>312</v>
      </c>
    </row>
    <row r="191" s="2" customFormat="1">
      <c r="A191" s="39"/>
      <c r="B191" s="40"/>
      <c r="C191" s="41"/>
      <c r="D191" s="223" t="s">
        <v>141</v>
      </c>
      <c r="E191" s="41"/>
      <c r="F191" s="224" t="s">
        <v>313</v>
      </c>
      <c r="G191" s="41"/>
      <c r="H191" s="41"/>
      <c r="I191" s="225"/>
      <c r="J191" s="225"/>
      <c r="K191" s="41"/>
      <c r="L191" s="41"/>
      <c r="M191" s="45"/>
      <c r="N191" s="226"/>
      <c r="O191" s="227"/>
      <c r="P191" s="85"/>
      <c r="Q191" s="85"/>
      <c r="R191" s="85"/>
      <c r="S191" s="85"/>
      <c r="T191" s="85"/>
      <c r="U191" s="85"/>
      <c r="V191" s="85"/>
      <c r="W191" s="85"/>
      <c r="X191" s="86"/>
      <c r="Y191" s="39"/>
      <c r="Z191" s="39"/>
      <c r="AA191" s="39"/>
      <c r="AB191" s="39"/>
      <c r="AC191" s="39"/>
      <c r="AD191" s="39"/>
      <c r="AE191" s="39"/>
      <c r="AT191" s="18" t="s">
        <v>141</v>
      </c>
      <c r="AU191" s="18" t="s">
        <v>83</v>
      </c>
    </row>
    <row r="192" s="13" customFormat="1">
      <c r="A192" s="13"/>
      <c r="B192" s="228"/>
      <c r="C192" s="229"/>
      <c r="D192" s="223" t="s">
        <v>143</v>
      </c>
      <c r="E192" s="230" t="s">
        <v>20</v>
      </c>
      <c r="F192" s="231" t="s">
        <v>314</v>
      </c>
      <c r="G192" s="229"/>
      <c r="H192" s="232">
        <v>0.24099999999999999</v>
      </c>
      <c r="I192" s="233"/>
      <c r="J192" s="233"/>
      <c r="K192" s="229"/>
      <c r="L192" s="229"/>
      <c r="M192" s="234"/>
      <c r="N192" s="235"/>
      <c r="O192" s="236"/>
      <c r="P192" s="236"/>
      <c r="Q192" s="236"/>
      <c r="R192" s="236"/>
      <c r="S192" s="236"/>
      <c r="T192" s="236"/>
      <c r="U192" s="236"/>
      <c r="V192" s="236"/>
      <c r="W192" s="236"/>
      <c r="X192" s="237"/>
      <c r="Y192" s="13"/>
      <c r="Z192" s="13"/>
      <c r="AA192" s="13"/>
      <c r="AB192" s="13"/>
      <c r="AC192" s="13"/>
      <c r="AD192" s="13"/>
      <c r="AE192" s="13"/>
      <c r="AT192" s="238" t="s">
        <v>143</v>
      </c>
      <c r="AU192" s="238" t="s">
        <v>83</v>
      </c>
      <c r="AV192" s="13" t="s">
        <v>83</v>
      </c>
      <c r="AW192" s="13" t="s">
        <v>5</v>
      </c>
      <c r="AX192" s="13" t="s">
        <v>73</v>
      </c>
      <c r="AY192" s="238" t="s">
        <v>131</v>
      </c>
    </row>
    <row r="193" s="13" customFormat="1">
      <c r="A193" s="13"/>
      <c r="B193" s="228"/>
      <c r="C193" s="229"/>
      <c r="D193" s="223" t="s">
        <v>143</v>
      </c>
      <c r="E193" s="230" t="s">
        <v>20</v>
      </c>
      <c r="F193" s="231" t="s">
        <v>315</v>
      </c>
      <c r="G193" s="229"/>
      <c r="H193" s="232">
        <v>0.10299999999999999</v>
      </c>
      <c r="I193" s="233"/>
      <c r="J193" s="233"/>
      <c r="K193" s="229"/>
      <c r="L193" s="229"/>
      <c r="M193" s="234"/>
      <c r="N193" s="235"/>
      <c r="O193" s="236"/>
      <c r="P193" s="236"/>
      <c r="Q193" s="236"/>
      <c r="R193" s="236"/>
      <c r="S193" s="236"/>
      <c r="T193" s="236"/>
      <c r="U193" s="236"/>
      <c r="V193" s="236"/>
      <c r="W193" s="236"/>
      <c r="X193" s="237"/>
      <c r="Y193" s="13"/>
      <c r="Z193" s="13"/>
      <c r="AA193" s="13"/>
      <c r="AB193" s="13"/>
      <c r="AC193" s="13"/>
      <c r="AD193" s="13"/>
      <c r="AE193" s="13"/>
      <c r="AT193" s="238" t="s">
        <v>143</v>
      </c>
      <c r="AU193" s="238" t="s">
        <v>83</v>
      </c>
      <c r="AV193" s="13" t="s">
        <v>83</v>
      </c>
      <c r="AW193" s="13" t="s">
        <v>5</v>
      </c>
      <c r="AX193" s="13" t="s">
        <v>73</v>
      </c>
      <c r="AY193" s="238" t="s">
        <v>131</v>
      </c>
    </row>
    <row r="194" s="15" customFormat="1">
      <c r="A194" s="15"/>
      <c r="B194" s="260"/>
      <c r="C194" s="261"/>
      <c r="D194" s="223" t="s">
        <v>143</v>
      </c>
      <c r="E194" s="262" t="s">
        <v>20</v>
      </c>
      <c r="F194" s="263" t="s">
        <v>207</v>
      </c>
      <c r="G194" s="261"/>
      <c r="H194" s="264">
        <v>0.34399999999999997</v>
      </c>
      <c r="I194" s="265"/>
      <c r="J194" s="265"/>
      <c r="K194" s="261"/>
      <c r="L194" s="261"/>
      <c r="M194" s="266"/>
      <c r="N194" s="267"/>
      <c r="O194" s="268"/>
      <c r="P194" s="268"/>
      <c r="Q194" s="268"/>
      <c r="R194" s="268"/>
      <c r="S194" s="268"/>
      <c r="T194" s="268"/>
      <c r="U194" s="268"/>
      <c r="V194" s="268"/>
      <c r="W194" s="268"/>
      <c r="X194" s="269"/>
      <c r="Y194" s="15"/>
      <c r="Z194" s="15"/>
      <c r="AA194" s="15"/>
      <c r="AB194" s="15"/>
      <c r="AC194" s="15"/>
      <c r="AD194" s="15"/>
      <c r="AE194" s="15"/>
      <c r="AT194" s="270" t="s">
        <v>143</v>
      </c>
      <c r="AU194" s="270" t="s">
        <v>83</v>
      </c>
      <c r="AV194" s="15" t="s">
        <v>139</v>
      </c>
      <c r="AW194" s="15" t="s">
        <v>5</v>
      </c>
      <c r="AX194" s="15" t="s">
        <v>81</v>
      </c>
      <c r="AY194" s="270" t="s">
        <v>131</v>
      </c>
    </row>
    <row r="195" s="2" customFormat="1" ht="55.5" customHeight="1">
      <c r="A195" s="39"/>
      <c r="B195" s="40"/>
      <c r="C195" s="208" t="s">
        <v>316</v>
      </c>
      <c r="D195" s="271" t="s">
        <v>134</v>
      </c>
      <c r="E195" s="210" t="s">
        <v>317</v>
      </c>
      <c r="F195" s="211" t="s">
        <v>318</v>
      </c>
      <c r="G195" s="212" t="s">
        <v>187</v>
      </c>
      <c r="H195" s="213">
        <v>1130.3440000000001</v>
      </c>
      <c r="I195" s="214"/>
      <c r="J195" s="214"/>
      <c r="K195" s="215">
        <f>ROUND(P195*H195,2)</f>
        <v>0</v>
      </c>
      <c r="L195" s="211" t="s">
        <v>138</v>
      </c>
      <c r="M195" s="45"/>
      <c r="N195" s="216" t="s">
        <v>20</v>
      </c>
      <c r="O195" s="217" t="s">
        <v>42</v>
      </c>
      <c r="P195" s="218">
        <f>I195+J195</f>
        <v>0</v>
      </c>
      <c r="Q195" s="218">
        <f>ROUND(I195*H195,2)</f>
        <v>0</v>
      </c>
      <c r="R195" s="218">
        <f>ROUND(J195*H195,2)</f>
        <v>0</v>
      </c>
      <c r="S195" s="85"/>
      <c r="T195" s="219">
        <f>S195*H195</f>
        <v>0</v>
      </c>
      <c r="U195" s="219">
        <v>0</v>
      </c>
      <c r="V195" s="219">
        <f>U195*H195</f>
        <v>0</v>
      </c>
      <c r="W195" s="219">
        <v>0</v>
      </c>
      <c r="X195" s="220">
        <f>W195*H195</f>
        <v>0</v>
      </c>
      <c r="Y195" s="39"/>
      <c r="Z195" s="39"/>
      <c r="AA195" s="39"/>
      <c r="AB195" s="39"/>
      <c r="AC195" s="39"/>
      <c r="AD195" s="39"/>
      <c r="AE195" s="39"/>
      <c r="AR195" s="221" t="s">
        <v>139</v>
      </c>
      <c r="AT195" s="221" t="s">
        <v>134</v>
      </c>
      <c r="AU195" s="221" t="s">
        <v>83</v>
      </c>
      <c r="AY195" s="18" t="s">
        <v>131</v>
      </c>
      <c r="BE195" s="222">
        <f>IF(O195="základní",K195,0)</f>
        <v>0</v>
      </c>
      <c r="BF195" s="222">
        <f>IF(O195="snížená",K195,0)</f>
        <v>0</v>
      </c>
      <c r="BG195" s="222">
        <f>IF(O195="zákl. přenesená",K195,0)</f>
        <v>0</v>
      </c>
      <c r="BH195" s="222">
        <f>IF(O195="sníž. přenesená",K195,0)</f>
        <v>0</v>
      </c>
      <c r="BI195" s="222">
        <f>IF(O195="nulová",K195,0)</f>
        <v>0</v>
      </c>
      <c r="BJ195" s="18" t="s">
        <v>81</v>
      </c>
      <c r="BK195" s="222">
        <f>ROUND(P195*H195,2)</f>
        <v>0</v>
      </c>
      <c r="BL195" s="18" t="s">
        <v>139</v>
      </c>
      <c r="BM195" s="221" t="s">
        <v>319</v>
      </c>
    </row>
    <row r="196" s="2" customFormat="1">
      <c r="A196" s="39"/>
      <c r="B196" s="40"/>
      <c r="C196" s="41"/>
      <c r="D196" s="223" t="s">
        <v>141</v>
      </c>
      <c r="E196" s="41"/>
      <c r="F196" s="224" t="s">
        <v>320</v>
      </c>
      <c r="G196" s="41"/>
      <c r="H196" s="41"/>
      <c r="I196" s="225"/>
      <c r="J196" s="225"/>
      <c r="K196" s="41"/>
      <c r="L196" s="41"/>
      <c r="M196" s="45"/>
      <c r="N196" s="226"/>
      <c r="O196" s="227"/>
      <c r="P196" s="85"/>
      <c r="Q196" s="85"/>
      <c r="R196" s="85"/>
      <c r="S196" s="85"/>
      <c r="T196" s="85"/>
      <c r="U196" s="85"/>
      <c r="V196" s="85"/>
      <c r="W196" s="85"/>
      <c r="X196" s="86"/>
      <c r="Y196" s="39"/>
      <c r="Z196" s="39"/>
      <c r="AA196" s="39"/>
      <c r="AB196" s="39"/>
      <c r="AC196" s="39"/>
      <c r="AD196" s="39"/>
      <c r="AE196" s="39"/>
      <c r="AT196" s="18" t="s">
        <v>141</v>
      </c>
      <c r="AU196" s="18" t="s">
        <v>83</v>
      </c>
    </row>
    <row r="197" s="13" customFormat="1">
      <c r="A197" s="13"/>
      <c r="B197" s="228"/>
      <c r="C197" s="229"/>
      <c r="D197" s="223" t="s">
        <v>143</v>
      </c>
      <c r="E197" s="230" t="s">
        <v>20</v>
      </c>
      <c r="F197" s="231" t="s">
        <v>321</v>
      </c>
      <c r="G197" s="229"/>
      <c r="H197" s="232">
        <v>1130</v>
      </c>
      <c r="I197" s="233"/>
      <c r="J197" s="233"/>
      <c r="K197" s="229"/>
      <c r="L197" s="229"/>
      <c r="M197" s="234"/>
      <c r="N197" s="235"/>
      <c r="O197" s="236"/>
      <c r="P197" s="236"/>
      <c r="Q197" s="236"/>
      <c r="R197" s="236"/>
      <c r="S197" s="236"/>
      <c r="T197" s="236"/>
      <c r="U197" s="236"/>
      <c r="V197" s="236"/>
      <c r="W197" s="236"/>
      <c r="X197" s="237"/>
      <c r="Y197" s="13"/>
      <c r="Z197" s="13"/>
      <c r="AA197" s="13"/>
      <c r="AB197" s="13"/>
      <c r="AC197" s="13"/>
      <c r="AD197" s="13"/>
      <c r="AE197" s="13"/>
      <c r="AT197" s="238" t="s">
        <v>143</v>
      </c>
      <c r="AU197" s="238" t="s">
        <v>83</v>
      </c>
      <c r="AV197" s="13" t="s">
        <v>83</v>
      </c>
      <c r="AW197" s="13" t="s">
        <v>5</v>
      </c>
      <c r="AX197" s="13" t="s">
        <v>73</v>
      </c>
      <c r="AY197" s="238" t="s">
        <v>131</v>
      </c>
    </row>
    <row r="198" s="13" customFormat="1">
      <c r="A198" s="13"/>
      <c r="B198" s="228"/>
      <c r="C198" s="229"/>
      <c r="D198" s="223" t="s">
        <v>143</v>
      </c>
      <c r="E198" s="230" t="s">
        <v>20</v>
      </c>
      <c r="F198" s="231" t="s">
        <v>322</v>
      </c>
      <c r="G198" s="229"/>
      <c r="H198" s="232">
        <v>0.34399999999999997</v>
      </c>
      <c r="I198" s="233"/>
      <c r="J198" s="233"/>
      <c r="K198" s="229"/>
      <c r="L198" s="229"/>
      <c r="M198" s="234"/>
      <c r="N198" s="235"/>
      <c r="O198" s="236"/>
      <c r="P198" s="236"/>
      <c r="Q198" s="236"/>
      <c r="R198" s="236"/>
      <c r="S198" s="236"/>
      <c r="T198" s="236"/>
      <c r="U198" s="236"/>
      <c r="V198" s="236"/>
      <c r="W198" s="236"/>
      <c r="X198" s="237"/>
      <c r="Y198" s="13"/>
      <c r="Z198" s="13"/>
      <c r="AA198" s="13"/>
      <c r="AB198" s="13"/>
      <c r="AC198" s="13"/>
      <c r="AD198" s="13"/>
      <c r="AE198" s="13"/>
      <c r="AT198" s="238" t="s">
        <v>143</v>
      </c>
      <c r="AU198" s="238" t="s">
        <v>83</v>
      </c>
      <c r="AV198" s="13" t="s">
        <v>83</v>
      </c>
      <c r="AW198" s="13" t="s">
        <v>5</v>
      </c>
      <c r="AX198" s="13" t="s">
        <v>73</v>
      </c>
      <c r="AY198" s="238" t="s">
        <v>131</v>
      </c>
    </row>
    <row r="199" s="15" customFormat="1">
      <c r="A199" s="15"/>
      <c r="B199" s="260"/>
      <c r="C199" s="261"/>
      <c r="D199" s="223" t="s">
        <v>143</v>
      </c>
      <c r="E199" s="262" t="s">
        <v>20</v>
      </c>
      <c r="F199" s="263" t="s">
        <v>207</v>
      </c>
      <c r="G199" s="261"/>
      <c r="H199" s="264">
        <v>1130.3440000000001</v>
      </c>
      <c r="I199" s="265"/>
      <c r="J199" s="265"/>
      <c r="K199" s="261"/>
      <c r="L199" s="261"/>
      <c r="M199" s="266"/>
      <c r="N199" s="267"/>
      <c r="O199" s="268"/>
      <c r="P199" s="268"/>
      <c r="Q199" s="268"/>
      <c r="R199" s="268"/>
      <c r="S199" s="268"/>
      <c r="T199" s="268"/>
      <c r="U199" s="268"/>
      <c r="V199" s="268"/>
      <c r="W199" s="268"/>
      <c r="X199" s="269"/>
      <c r="Y199" s="15"/>
      <c r="Z199" s="15"/>
      <c r="AA199" s="15"/>
      <c r="AB199" s="15"/>
      <c r="AC199" s="15"/>
      <c r="AD199" s="15"/>
      <c r="AE199" s="15"/>
      <c r="AT199" s="270" t="s">
        <v>143</v>
      </c>
      <c r="AU199" s="270" t="s">
        <v>83</v>
      </c>
      <c r="AV199" s="15" t="s">
        <v>139</v>
      </c>
      <c r="AW199" s="15" t="s">
        <v>5</v>
      </c>
      <c r="AX199" s="15" t="s">
        <v>81</v>
      </c>
      <c r="AY199" s="270" t="s">
        <v>131</v>
      </c>
    </row>
    <row r="200" s="2" customFormat="1" ht="62.7" customHeight="1">
      <c r="A200" s="39"/>
      <c r="B200" s="40"/>
      <c r="C200" s="208" t="s">
        <v>323</v>
      </c>
      <c r="D200" s="272" t="s">
        <v>134</v>
      </c>
      <c r="E200" s="210" t="s">
        <v>324</v>
      </c>
      <c r="F200" s="211" t="s">
        <v>325</v>
      </c>
      <c r="G200" s="212" t="s">
        <v>187</v>
      </c>
      <c r="H200" s="213">
        <v>353.38400000000001</v>
      </c>
      <c r="I200" s="214"/>
      <c r="J200" s="214"/>
      <c r="K200" s="215">
        <f>ROUND(P200*H200,2)</f>
        <v>0</v>
      </c>
      <c r="L200" s="211" t="s">
        <v>138</v>
      </c>
      <c r="M200" s="45"/>
      <c r="N200" s="216" t="s">
        <v>20</v>
      </c>
      <c r="O200" s="217" t="s">
        <v>42</v>
      </c>
      <c r="P200" s="218">
        <f>I200+J200</f>
        <v>0</v>
      </c>
      <c r="Q200" s="218">
        <f>ROUND(I200*H200,2)</f>
        <v>0</v>
      </c>
      <c r="R200" s="218">
        <f>ROUND(J200*H200,2)</f>
        <v>0</v>
      </c>
      <c r="S200" s="85"/>
      <c r="T200" s="219">
        <f>S200*H200</f>
        <v>0</v>
      </c>
      <c r="U200" s="219">
        <v>0</v>
      </c>
      <c r="V200" s="219">
        <f>U200*H200</f>
        <v>0</v>
      </c>
      <c r="W200" s="219">
        <v>0</v>
      </c>
      <c r="X200" s="220">
        <f>W200*H200</f>
        <v>0</v>
      </c>
      <c r="Y200" s="39"/>
      <c r="Z200" s="39"/>
      <c r="AA200" s="39"/>
      <c r="AB200" s="39"/>
      <c r="AC200" s="39"/>
      <c r="AD200" s="39"/>
      <c r="AE200" s="39"/>
      <c r="AR200" s="221" t="s">
        <v>139</v>
      </c>
      <c r="AT200" s="221" t="s">
        <v>134</v>
      </c>
      <c r="AU200" s="221" t="s">
        <v>83</v>
      </c>
      <c r="AY200" s="18" t="s">
        <v>131</v>
      </c>
      <c r="BE200" s="222">
        <f>IF(O200="základní",K200,0)</f>
        <v>0</v>
      </c>
      <c r="BF200" s="222">
        <f>IF(O200="snížená",K200,0)</f>
        <v>0</v>
      </c>
      <c r="BG200" s="222">
        <f>IF(O200="zákl. přenesená",K200,0)</f>
        <v>0</v>
      </c>
      <c r="BH200" s="222">
        <f>IF(O200="sníž. přenesená",K200,0)</f>
        <v>0</v>
      </c>
      <c r="BI200" s="222">
        <f>IF(O200="nulová",K200,0)</f>
        <v>0</v>
      </c>
      <c r="BJ200" s="18" t="s">
        <v>81</v>
      </c>
      <c r="BK200" s="222">
        <f>ROUND(P200*H200,2)</f>
        <v>0</v>
      </c>
      <c r="BL200" s="18" t="s">
        <v>139</v>
      </c>
      <c r="BM200" s="221" t="s">
        <v>326</v>
      </c>
    </row>
    <row r="201" s="2" customFormat="1">
      <c r="A201" s="39"/>
      <c r="B201" s="40"/>
      <c r="C201" s="41"/>
      <c r="D201" s="223" t="s">
        <v>141</v>
      </c>
      <c r="E201" s="41"/>
      <c r="F201" s="224" t="s">
        <v>327</v>
      </c>
      <c r="G201" s="41"/>
      <c r="H201" s="41"/>
      <c r="I201" s="225"/>
      <c r="J201" s="225"/>
      <c r="K201" s="41"/>
      <c r="L201" s="41"/>
      <c r="M201" s="45"/>
      <c r="N201" s="226"/>
      <c r="O201" s="227"/>
      <c r="P201" s="85"/>
      <c r="Q201" s="85"/>
      <c r="R201" s="85"/>
      <c r="S201" s="85"/>
      <c r="T201" s="85"/>
      <c r="U201" s="85"/>
      <c r="V201" s="85"/>
      <c r="W201" s="85"/>
      <c r="X201" s="86"/>
      <c r="Y201" s="39"/>
      <c r="Z201" s="39"/>
      <c r="AA201" s="39"/>
      <c r="AB201" s="39"/>
      <c r="AC201" s="39"/>
      <c r="AD201" s="39"/>
      <c r="AE201" s="39"/>
      <c r="AT201" s="18" t="s">
        <v>141</v>
      </c>
      <c r="AU201" s="18" t="s">
        <v>83</v>
      </c>
    </row>
    <row r="202" s="13" customFormat="1">
      <c r="A202" s="13"/>
      <c r="B202" s="228"/>
      <c r="C202" s="229"/>
      <c r="D202" s="223" t="s">
        <v>143</v>
      </c>
      <c r="E202" s="230" t="s">
        <v>20</v>
      </c>
      <c r="F202" s="231" t="s">
        <v>328</v>
      </c>
      <c r="G202" s="229"/>
      <c r="H202" s="232">
        <v>160.21799999999999</v>
      </c>
      <c r="I202" s="233"/>
      <c r="J202" s="233"/>
      <c r="K202" s="229"/>
      <c r="L202" s="229"/>
      <c r="M202" s="234"/>
      <c r="N202" s="235"/>
      <c r="O202" s="236"/>
      <c r="P202" s="236"/>
      <c r="Q202" s="236"/>
      <c r="R202" s="236"/>
      <c r="S202" s="236"/>
      <c r="T202" s="236"/>
      <c r="U202" s="236"/>
      <c r="V202" s="236"/>
      <c r="W202" s="236"/>
      <c r="X202" s="237"/>
      <c r="Y202" s="13"/>
      <c r="Z202" s="13"/>
      <c r="AA202" s="13"/>
      <c r="AB202" s="13"/>
      <c r="AC202" s="13"/>
      <c r="AD202" s="13"/>
      <c r="AE202" s="13"/>
      <c r="AT202" s="238" t="s">
        <v>143</v>
      </c>
      <c r="AU202" s="238" t="s">
        <v>83</v>
      </c>
      <c r="AV202" s="13" t="s">
        <v>83</v>
      </c>
      <c r="AW202" s="13" t="s">
        <v>5</v>
      </c>
      <c r="AX202" s="13" t="s">
        <v>73</v>
      </c>
      <c r="AY202" s="238" t="s">
        <v>131</v>
      </c>
    </row>
    <row r="203" s="13" customFormat="1">
      <c r="A203" s="13"/>
      <c r="B203" s="228"/>
      <c r="C203" s="229"/>
      <c r="D203" s="223" t="s">
        <v>143</v>
      </c>
      <c r="E203" s="230" t="s">
        <v>20</v>
      </c>
      <c r="F203" s="231" t="s">
        <v>329</v>
      </c>
      <c r="G203" s="229"/>
      <c r="H203" s="232">
        <v>183.47999999999999</v>
      </c>
      <c r="I203" s="233"/>
      <c r="J203" s="233"/>
      <c r="K203" s="229"/>
      <c r="L203" s="229"/>
      <c r="M203" s="234"/>
      <c r="N203" s="235"/>
      <c r="O203" s="236"/>
      <c r="P203" s="236"/>
      <c r="Q203" s="236"/>
      <c r="R203" s="236"/>
      <c r="S203" s="236"/>
      <c r="T203" s="236"/>
      <c r="U203" s="236"/>
      <c r="V203" s="236"/>
      <c r="W203" s="236"/>
      <c r="X203" s="237"/>
      <c r="Y203" s="13"/>
      <c r="Z203" s="13"/>
      <c r="AA203" s="13"/>
      <c r="AB203" s="13"/>
      <c r="AC203" s="13"/>
      <c r="AD203" s="13"/>
      <c r="AE203" s="13"/>
      <c r="AT203" s="238" t="s">
        <v>143</v>
      </c>
      <c r="AU203" s="238" t="s">
        <v>83</v>
      </c>
      <c r="AV203" s="13" t="s">
        <v>83</v>
      </c>
      <c r="AW203" s="13" t="s">
        <v>5</v>
      </c>
      <c r="AX203" s="13" t="s">
        <v>73</v>
      </c>
      <c r="AY203" s="238" t="s">
        <v>131</v>
      </c>
    </row>
    <row r="204" s="13" customFormat="1">
      <c r="A204" s="13"/>
      <c r="B204" s="228"/>
      <c r="C204" s="229"/>
      <c r="D204" s="223" t="s">
        <v>143</v>
      </c>
      <c r="E204" s="230" t="s">
        <v>20</v>
      </c>
      <c r="F204" s="231" t="s">
        <v>330</v>
      </c>
      <c r="G204" s="229"/>
      <c r="H204" s="232">
        <v>4.8739999999999997</v>
      </c>
      <c r="I204" s="233"/>
      <c r="J204" s="233"/>
      <c r="K204" s="229"/>
      <c r="L204" s="229"/>
      <c r="M204" s="234"/>
      <c r="N204" s="235"/>
      <c r="O204" s="236"/>
      <c r="P204" s="236"/>
      <c r="Q204" s="236"/>
      <c r="R204" s="236"/>
      <c r="S204" s="236"/>
      <c r="T204" s="236"/>
      <c r="U204" s="236"/>
      <c r="V204" s="236"/>
      <c r="W204" s="236"/>
      <c r="X204" s="237"/>
      <c r="Y204" s="13"/>
      <c r="Z204" s="13"/>
      <c r="AA204" s="13"/>
      <c r="AB204" s="13"/>
      <c r="AC204" s="13"/>
      <c r="AD204" s="13"/>
      <c r="AE204" s="13"/>
      <c r="AT204" s="238" t="s">
        <v>143</v>
      </c>
      <c r="AU204" s="238" t="s">
        <v>83</v>
      </c>
      <c r="AV204" s="13" t="s">
        <v>83</v>
      </c>
      <c r="AW204" s="13" t="s">
        <v>5</v>
      </c>
      <c r="AX204" s="13" t="s">
        <v>73</v>
      </c>
      <c r="AY204" s="238" t="s">
        <v>131</v>
      </c>
    </row>
    <row r="205" s="13" customFormat="1">
      <c r="A205" s="13"/>
      <c r="B205" s="228"/>
      <c r="C205" s="229"/>
      <c r="D205" s="223" t="s">
        <v>143</v>
      </c>
      <c r="E205" s="230" t="s">
        <v>20</v>
      </c>
      <c r="F205" s="231" t="s">
        <v>331</v>
      </c>
      <c r="G205" s="229"/>
      <c r="H205" s="232">
        <v>4.8120000000000003</v>
      </c>
      <c r="I205" s="233"/>
      <c r="J205" s="233"/>
      <c r="K205" s="229"/>
      <c r="L205" s="229"/>
      <c r="M205" s="234"/>
      <c r="N205" s="235"/>
      <c r="O205" s="236"/>
      <c r="P205" s="236"/>
      <c r="Q205" s="236"/>
      <c r="R205" s="236"/>
      <c r="S205" s="236"/>
      <c r="T205" s="236"/>
      <c r="U205" s="236"/>
      <c r="V205" s="236"/>
      <c r="W205" s="236"/>
      <c r="X205" s="237"/>
      <c r="Y205" s="13"/>
      <c r="Z205" s="13"/>
      <c r="AA205" s="13"/>
      <c r="AB205" s="13"/>
      <c r="AC205" s="13"/>
      <c r="AD205" s="13"/>
      <c r="AE205" s="13"/>
      <c r="AT205" s="238" t="s">
        <v>143</v>
      </c>
      <c r="AU205" s="238" t="s">
        <v>83</v>
      </c>
      <c r="AV205" s="13" t="s">
        <v>83</v>
      </c>
      <c r="AW205" s="13" t="s">
        <v>5</v>
      </c>
      <c r="AX205" s="13" t="s">
        <v>73</v>
      </c>
      <c r="AY205" s="238" t="s">
        <v>131</v>
      </c>
    </row>
    <row r="206" s="15" customFormat="1">
      <c r="A206" s="15"/>
      <c r="B206" s="260"/>
      <c r="C206" s="261"/>
      <c r="D206" s="223" t="s">
        <v>143</v>
      </c>
      <c r="E206" s="262" t="s">
        <v>20</v>
      </c>
      <c r="F206" s="263" t="s">
        <v>207</v>
      </c>
      <c r="G206" s="261"/>
      <c r="H206" s="264">
        <v>353.38400000000001</v>
      </c>
      <c r="I206" s="265"/>
      <c r="J206" s="265"/>
      <c r="K206" s="261"/>
      <c r="L206" s="261"/>
      <c r="M206" s="266"/>
      <c r="N206" s="267"/>
      <c r="O206" s="268"/>
      <c r="P206" s="268"/>
      <c r="Q206" s="268"/>
      <c r="R206" s="268"/>
      <c r="S206" s="268"/>
      <c r="T206" s="268"/>
      <c r="U206" s="268"/>
      <c r="V206" s="268"/>
      <c r="W206" s="268"/>
      <c r="X206" s="269"/>
      <c r="Y206" s="15"/>
      <c r="Z206" s="15"/>
      <c r="AA206" s="15"/>
      <c r="AB206" s="15"/>
      <c r="AC206" s="15"/>
      <c r="AD206" s="15"/>
      <c r="AE206" s="15"/>
      <c r="AT206" s="270" t="s">
        <v>143</v>
      </c>
      <c r="AU206" s="270" t="s">
        <v>83</v>
      </c>
      <c r="AV206" s="15" t="s">
        <v>139</v>
      </c>
      <c r="AW206" s="15" t="s">
        <v>5</v>
      </c>
      <c r="AX206" s="15" t="s">
        <v>81</v>
      </c>
      <c r="AY206" s="270" t="s">
        <v>131</v>
      </c>
    </row>
    <row r="207" s="2" customFormat="1" ht="24.15" customHeight="1">
      <c r="A207" s="39"/>
      <c r="B207" s="40"/>
      <c r="C207" s="208" t="s">
        <v>332</v>
      </c>
      <c r="D207" s="273" t="s">
        <v>134</v>
      </c>
      <c r="E207" s="210" t="s">
        <v>333</v>
      </c>
      <c r="F207" s="211" t="s">
        <v>334</v>
      </c>
      <c r="G207" s="212" t="s">
        <v>187</v>
      </c>
      <c r="H207" s="213">
        <v>193.166</v>
      </c>
      <c r="I207" s="214"/>
      <c r="J207" s="214"/>
      <c r="K207" s="215">
        <f>ROUND(P207*H207,2)</f>
        <v>0</v>
      </c>
      <c r="L207" s="211" t="s">
        <v>138</v>
      </c>
      <c r="M207" s="45"/>
      <c r="N207" s="216" t="s">
        <v>20</v>
      </c>
      <c r="O207" s="217" t="s">
        <v>42</v>
      </c>
      <c r="P207" s="218">
        <f>I207+J207</f>
        <v>0</v>
      </c>
      <c r="Q207" s="218">
        <f>ROUND(I207*H207,2)</f>
        <v>0</v>
      </c>
      <c r="R207" s="218">
        <f>ROUND(J207*H207,2)</f>
        <v>0</v>
      </c>
      <c r="S207" s="85"/>
      <c r="T207" s="219">
        <f>S207*H207</f>
        <v>0</v>
      </c>
      <c r="U207" s="219">
        <v>0</v>
      </c>
      <c r="V207" s="219">
        <f>U207*H207</f>
        <v>0</v>
      </c>
      <c r="W207" s="219">
        <v>0</v>
      </c>
      <c r="X207" s="220">
        <f>W207*H207</f>
        <v>0</v>
      </c>
      <c r="Y207" s="39"/>
      <c r="Z207" s="39"/>
      <c r="AA207" s="39"/>
      <c r="AB207" s="39"/>
      <c r="AC207" s="39"/>
      <c r="AD207" s="39"/>
      <c r="AE207" s="39"/>
      <c r="AR207" s="221" t="s">
        <v>139</v>
      </c>
      <c r="AT207" s="221" t="s">
        <v>134</v>
      </c>
      <c r="AU207" s="221" t="s">
        <v>83</v>
      </c>
      <c r="AY207" s="18" t="s">
        <v>131</v>
      </c>
      <c r="BE207" s="222">
        <f>IF(O207="základní",K207,0)</f>
        <v>0</v>
      </c>
      <c r="BF207" s="222">
        <f>IF(O207="snížená",K207,0)</f>
        <v>0</v>
      </c>
      <c r="BG207" s="222">
        <f>IF(O207="zákl. přenesená",K207,0)</f>
        <v>0</v>
      </c>
      <c r="BH207" s="222">
        <f>IF(O207="sníž. přenesená",K207,0)</f>
        <v>0</v>
      </c>
      <c r="BI207" s="222">
        <f>IF(O207="nulová",K207,0)</f>
        <v>0</v>
      </c>
      <c r="BJ207" s="18" t="s">
        <v>81</v>
      </c>
      <c r="BK207" s="222">
        <f>ROUND(P207*H207,2)</f>
        <v>0</v>
      </c>
      <c r="BL207" s="18" t="s">
        <v>139</v>
      </c>
      <c r="BM207" s="221" t="s">
        <v>335</v>
      </c>
    </row>
    <row r="208" s="2" customFormat="1">
      <c r="A208" s="39"/>
      <c r="B208" s="40"/>
      <c r="C208" s="41"/>
      <c r="D208" s="223" t="s">
        <v>141</v>
      </c>
      <c r="E208" s="41"/>
      <c r="F208" s="224" t="s">
        <v>336</v>
      </c>
      <c r="G208" s="41"/>
      <c r="H208" s="41"/>
      <c r="I208" s="225"/>
      <c r="J208" s="225"/>
      <c r="K208" s="41"/>
      <c r="L208" s="41"/>
      <c r="M208" s="45"/>
      <c r="N208" s="226"/>
      <c r="O208" s="227"/>
      <c r="P208" s="85"/>
      <c r="Q208" s="85"/>
      <c r="R208" s="85"/>
      <c r="S208" s="85"/>
      <c r="T208" s="85"/>
      <c r="U208" s="85"/>
      <c r="V208" s="85"/>
      <c r="W208" s="85"/>
      <c r="X208" s="86"/>
      <c r="Y208" s="39"/>
      <c r="Z208" s="39"/>
      <c r="AA208" s="39"/>
      <c r="AB208" s="39"/>
      <c r="AC208" s="39"/>
      <c r="AD208" s="39"/>
      <c r="AE208" s="39"/>
      <c r="AT208" s="18" t="s">
        <v>141</v>
      </c>
      <c r="AU208" s="18" t="s">
        <v>83</v>
      </c>
    </row>
    <row r="209" s="13" customFormat="1">
      <c r="A209" s="13"/>
      <c r="B209" s="228"/>
      <c r="C209" s="229"/>
      <c r="D209" s="223" t="s">
        <v>143</v>
      </c>
      <c r="E209" s="230" t="s">
        <v>20</v>
      </c>
      <c r="F209" s="231" t="s">
        <v>337</v>
      </c>
      <c r="G209" s="229"/>
      <c r="H209" s="232">
        <v>183.47999999999999</v>
      </c>
      <c r="I209" s="233"/>
      <c r="J209" s="233"/>
      <c r="K209" s="229"/>
      <c r="L209" s="229"/>
      <c r="M209" s="234"/>
      <c r="N209" s="235"/>
      <c r="O209" s="236"/>
      <c r="P209" s="236"/>
      <c r="Q209" s="236"/>
      <c r="R209" s="236"/>
      <c r="S209" s="236"/>
      <c r="T209" s="236"/>
      <c r="U209" s="236"/>
      <c r="V209" s="236"/>
      <c r="W209" s="236"/>
      <c r="X209" s="237"/>
      <c r="Y209" s="13"/>
      <c r="Z209" s="13"/>
      <c r="AA209" s="13"/>
      <c r="AB209" s="13"/>
      <c r="AC209" s="13"/>
      <c r="AD209" s="13"/>
      <c r="AE209" s="13"/>
      <c r="AT209" s="238" t="s">
        <v>143</v>
      </c>
      <c r="AU209" s="238" t="s">
        <v>83</v>
      </c>
      <c r="AV209" s="13" t="s">
        <v>83</v>
      </c>
      <c r="AW209" s="13" t="s">
        <v>5</v>
      </c>
      <c r="AX209" s="13" t="s">
        <v>73</v>
      </c>
      <c r="AY209" s="238" t="s">
        <v>131</v>
      </c>
    </row>
    <row r="210" s="13" customFormat="1">
      <c r="A210" s="13"/>
      <c r="B210" s="228"/>
      <c r="C210" s="229"/>
      <c r="D210" s="223" t="s">
        <v>143</v>
      </c>
      <c r="E210" s="230" t="s">
        <v>20</v>
      </c>
      <c r="F210" s="231" t="s">
        <v>338</v>
      </c>
      <c r="G210" s="229"/>
      <c r="H210" s="232">
        <v>4.8120000000000003</v>
      </c>
      <c r="I210" s="233"/>
      <c r="J210" s="233"/>
      <c r="K210" s="229"/>
      <c r="L210" s="229"/>
      <c r="M210" s="234"/>
      <c r="N210" s="235"/>
      <c r="O210" s="236"/>
      <c r="P210" s="236"/>
      <c r="Q210" s="236"/>
      <c r="R210" s="236"/>
      <c r="S210" s="236"/>
      <c r="T210" s="236"/>
      <c r="U210" s="236"/>
      <c r="V210" s="236"/>
      <c r="W210" s="236"/>
      <c r="X210" s="237"/>
      <c r="Y210" s="13"/>
      <c r="Z210" s="13"/>
      <c r="AA210" s="13"/>
      <c r="AB210" s="13"/>
      <c r="AC210" s="13"/>
      <c r="AD210" s="13"/>
      <c r="AE210" s="13"/>
      <c r="AT210" s="238" t="s">
        <v>143</v>
      </c>
      <c r="AU210" s="238" t="s">
        <v>83</v>
      </c>
      <c r="AV210" s="13" t="s">
        <v>83</v>
      </c>
      <c r="AW210" s="13" t="s">
        <v>5</v>
      </c>
      <c r="AX210" s="13" t="s">
        <v>73</v>
      </c>
      <c r="AY210" s="238" t="s">
        <v>131</v>
      </c>
    </row>
    <row r="211" s="13" customFormat="1">
      <c r="A211" s="13"/>
      <c r="B211" s="228"/>
      <c r="C211" s="229"/>
      <c r="D211" s="223" t="s">
        <v>143</v>
      </c>
      <c r="E211" s="230" t="s">
        <v>20</v>
      </c>
      <c r="F211" s="231" t="s">
        <v>339</v>
      </c>
      <c r="G211" s="229"/>
      <c r="H211" s="232">
        <v>4.8739999999999997</v>
      </c>
      <c r="I211" s="233"/>
      <c r="J211" s="233"/>
      <c r="K211" s="229"/>
      <c r="L211" s="229"/>
      <c r="M211" s="234"/>
      <c r="N211" s="235"/>
      <c r="O211" s="236"/>
      <c r="P211" s="236"/>
      <c r="Q211" s="236"/>
      <c r="R211" s="236"/>
      <c r="S211" s="236"/>
      <c r="T211" s="236"/>
      <c r="U211" s="236"/>
      <c r="V211" s="236"/>
      <c r="W211" s="236"/>
      <c r="X211" s="237"/>
      <c r="Y211" s="13"/>
      <c r="Z211" s="13"/>
      <c r="AA211" s="13"/>
      <c r="AB211" s="13"/>
      <c r="AC211" s="13"/>
      <c r="AD211" s="13"/>
      <c r="AE211" s="13"/>
      <c r="AT211" s="238" t="s">
        <v>143</v>
      </c>
      <c r="AU211" s="238" t="s">
        <v>83</v>
      </c>
      <c r="AV211" s="13" t="s">
        <v>83</v>
      </c>
      <c r="AW211" s="13" t="s">
        <v>5</v>
      </c>
      <c r="AX211" s="13" t="s">
        <v>73</v>
      </c>
      <c r="AY211" s="238" t="s">
        <v>131</v>
      </c>
    </row>
    <row r="212" s="15" customFormat="1">
      <c r="A212" s="15"/>
      <c r="B212" s="260"/>
      <c r="C212" s="261"/>
      <c r="D212" s="223" t="s">
        <v>143</v>
      </c>
      <c r="E212" s="262" t="s">
        <v>20</v>
      </c>
      <c r="F212" s="263" t="s">
        <v>207</v>
      </c>
      <c r="G212" s="261"/>
      <c r="H212" s="264">
        <v>193.166</v>
      </c>
      <c r="I212" s="265"/>
      <c r="J212" s="265"/>
      <c r="K212" s="261"/>
      <c r="L212" s="261"/>
      <c r="M212" s="266"/>
      <c r="N212" s="267"/>
      <c r="O212" s="268"/>
      <c r="P212" s="268"/>
      <c r="Q212" s="268"/>
      <c r="R212" s="268"/>
      <c r="S212" s="268"/>
      <c r="T212" s="268"/>
      <c r="U212" s="268"/>
      <c r="V212" s="268"/>
      <c r="W212" s="268"/>
      <c r="X212" s="269"/>
      <c r="Y212" s="15"/>
      <c r="Z212" s="15"/>
      <c r="AA212" s="15"/>
      <c r="AB212" s="15"/>
      <c r="AC212" s="15"/>
      <c r="AD212" s="15"/>
      <c r="AE212" s="15"/>
      <c r="AT212" s="270" t="s">
        <v>143</v>
      </c>
      <c r="AU212" s="270" t="s">
        <v>83</v>
      </c>
      <c r="AV212" s="15" t="s">
        <v>139</v>
      </c>
      <c r="AW212" s="15" t="s">
        <v>5</v>
      </c>
      <c r="AX212" s="15" t="s">
        <v>81</v>
      </c>
      <c r="AY212" s="270" t="s">
        <v>131</v>
      </c>
    </row>
    <row r="213" s="2" customFormat="1" ht="24.15" customHeight="1">
      <c r="A213" s="39"/>
      <c r="B213" s="40"/>
      <c r="C213" s="208" t="s">
        <v>340</v>
      </c>
      <c r="D213" s="273" t="s">
        <v>134</v>
      </c>
      <c r="E213" s="210" t="s">
        <v>341</v>
      </c>
      <c r="F213" s="211" t="s">
        <v>342</v>
      </c>
      <c r="G213" s="212" t="s">
        <v>187</v>
      </c>
      <c r="H213" s="213">
        <v>353.38400000000001</v>
      </c>
      <c r="I213" s="214"/>
      <c r="J213" s="214"/>
      <c r="K213" s="215">
        <f>ROUND(P213*H213,2)</f>
        <v>0</v>
      </c>
      <c r="L213" s="211" t="s">
        <v>138</v>
      </c>
      <c r="M213" s="45"/>
      <c r="N213" s="216" t="s">
        <v>20</v>
      </c>
      <c r="O213" s="217" t="s">
        <v>42</v>
      </c>
      <c r="P213" s="218">
        <f>I213+J213</f>
        <v>0</v>
      </c>
      <c r="Q213" s="218">
        <f>ROUND(I213*H213,2)</f>
        <v>0</v>
      </c>
      <c r="R213" s="218">
        <f>ROUND(J213*H213,2)</f>
        <v>0</v>
      </c>
      <c r="S213" s="85"/>
      <c r="T213" s="219">
        <f>S213*H213</f>
        <v>0</v>
      </c>
      <c r="U213" s="219">
        <v>0</v>
      </c>
      <c r="V213" s="219">
        <f>U213*H213</f>
        <v>0</v>
      </c>
      <c r="W213" s="219">
        <v>0</v>
      </c>
      <c r="X213" s="220">
        <f>W213*H213</f>
        <v>0</v>
      </c>
      <c r="Y213" s="39"/>
      <c r="Z213" s="39"/>
      <c r="AA213" s="39"/>
      <c r="AB213" s="39"/>
      <c r="AC213" s="39"/>
      <c r="AD213" s="39"/>
      <c r="AE213" s="39"/>
      <c r="AR213" s="221" t="s">
        <v>139</v>
      </c>
      <c r="AT213" s="221" t="s">
        <v>134</v>
      </c>
      <c r="AU213" s="221" t="s">
        <v>83</v>
      </c>
      <c r="AY213" s="18" t="s">
        <v>131</v>
      </c>
      <c r="BE213" s="222">
        <f>IF(O213="základní",K213,0)</f>
        <v>0</v>
      </c>
      <c r="BF213" s="222">
        <f>IF(O213="snížená",K213,0)</f>
        <v>0</v>
      </c>
      <c r="BG213" s="222">
        <f>IF(O213="zákl. přenesená",K213,0)</f>
        <v>0</v>
      </c>
      <c r="BH213" s="222">
        <f>IF(O213="sníž. přenesená",K213,0)</f>
        <v>0</v>
      </c>
      <c r="BI213" s="222">
        <f>IF(O213="nulová",K213,0)</f>
        <v>0</v>
      </c>
      <c r="BJ213" s="18" t="s">
        <v>81</v>
      </c>
      <c r="BK213" s="222">
        <f>ROUND(P213*H213,2)</f>
        <v>0</v>
      </c>
      <c r="BL213" s="18" t="s">
        <v>139</v>
      </c>
      <c r="BM213" s="221" t="s">
        <v>343</v>
      </c>
    </row>
    <row r="214" s="2" customFormat="1">
      <c r="A214" s="39"/>
      <c r="B214" s="40"/>
      <c r="C214" s="41"/>
      <c r="D214" s="223" t="s">
        <v>141</v>
      </c>
      <c r="E214" s="41"/>
      <c r="F214" s="224" t="s">
        <v>344</v>
      </c>
      <c r="G214" s="41"/>
      <c r="H214" s="41"/>
      <c r="I214" s="225"/>
      <c r="J214" s="225"/>
      <c r="K214" s="41"/>
      <c r="L214" s="41"/>
      <c r="M214" s="45"/>
      <c r="N214" s="226"/>
      <c r="O214" s="227"/>
      <c r="P214" s="85"/>
      <c r="Q214" s="85"/>
      <c r="R214" s="85"/>
      <c r="S214" s="85"/>
      <c r="T214" s="85"/>
      <c r="U214" s="85"/>
      <c r="V214" s="85"/>
      <c r="W214" s="85"/>
      <c r="X214" s="86"/>
      <c r="Y214" s="39"/>
      <c r="Z214" s="39"/>
      <c r="AA214" s="39"/>
      <c r="AB214" s="39"/>
      <c r="AC214" s="39"/>
      <c r="AD214" s="39"/>
      <c r="AE214" s="39"/>
      <c r="AT214" s="18" t="s">
        <v>141</v>
      </c>
      <c r="AU214" s="18" t="s">
        <v>83</v>
      </c>
    </row>
    <row r="215" s="13" customFormat="1">
      <c r="A215" s="13"/>
      <c r="B215" s="228"/>
      <c r="C215" s="229"/>
      <c r="D215" s="223" t="s">
        <v>143</v>
      </c>
      <c r="E215" s="230" t="s">
        <v>20</v>
      </c>
      <c r="F215" s="231" t="s">
        <v>345</v>
      </c>
      <c r="G215" s="229"/>
      <c r="H215" s="232">
        <v>160.21799999999999</v>
      </c>
      <c r="I215" s="233"/>
      <c r="J215" s="233"/>
      <c r="K215" s="229"/>
      <c r="L215" s="229"/>
      <c r="M215" s="234"/>
      <c r="N215" s="235"/>
      <c r="O215" s="236"/>
      <c r="P215" s="236"/>
      <c r="Q215" s="236"/>
      <c r="R215" s="236"/>
      <c r="S215" s="236"/>
      <c r="T215" s="236"/>
      <c r="U215" s="236"/>
      <c r="V215" s="236"/>
      <c r="W215" s="236"/>
      <c r="X215" s="237"/>
      <c r="Y215" s="13"/>
      <c r="Z215" s="13"/>
      <c r="AA215" s="13"/>
      <c r="AB215" s="13"/>
      <c r="AC215" s="13"/>
      <c r="AD215" s="13"/>
      <c r="AE215" s="13"/>
      <c r="AT215" s="238" t="s">
        <v>143</v>
      </c>
      <c r="AU215" s="238" t="s">
        <v>83</v>
      </c>
      <c r="AV215" s="13" t="s">
        <v>83</v>
      </c>
      <c r="AW215" s="13" t="s">
        <v>5</v>
      </c>
      <c r="AX215" s="13" t="s">
        <v>73</v>
      </c>
      <c r="AY215" s="238" t="s">
        <v>131</v>
      </c>
    </row>
    <row r="216" s="13" customFormat="1">
      <c r="A216" s="13"/>
      <c r="B216" s="228"/>
      <c r="C216" s="229"/>
      <c r="D216" s="223" t="s">
        <v>143</v>
      </c>
      <c r="E216" s="230" t="s">
        <v>20</v>
      </c>
      <c r="F216" s="231" t="s">
        <v>339</v>
      </c>
      <c r="G216" s="229"/>
      <c r="H216" s="232">
        <v>4.8739999999999997</v>
      </c>
      <c r="I216" s="233"/>
      <c r="J216" s="233"/>
      <c r="K216" s="229"/>
      <c r="L216" s="229"/>
      <c r="M216" s="234"/>
      <c r="N216" s="235"/>
      <c r="O216" s="236"/>
      <c r="P216" s="236"/>
      <c r="Q216" s="236"/>
      <c r="R216" s="236"/>
      <c r="S216" s="236"/>
      <c r="T216" s="236"/>
      <c r="U216" s="236"/>
      <c r="V216" s="236"/>
      <c r="W216" s="236"/>
      <c r="X216" s="237"/>
      <c r="Y216" s="13"/>
      <c r="Z216" s="13"/>
      <c r="AA216" s="13"/>
      <c r="AB216" s="13"/>
      <c r="AC216" s="13"/>
      <c r="AD216" s="13"/>
      <c r="AE216" s="13"/>
      <c r="AT216" s="238" t="s">
        <v>143</v>
      </c>
      <c r="AU216" s="238" t="s">
        <v>83</v>
      </c>
      <c r="AV216" s="13" t="s">
        <v>83</v>
      </c>
      <c r="AW216" s="13" t="s">
        <v>5</v>
      </c>
      <c r="AX216" s="13" t="s">
        <v>73</v>
      </c>
      <c r="AY216" s="238" t="s">
        <v>131</v>
      </c>
    </row>
    <row r="217" s="13" customFormat="1">
      <c r="A217" s="13"/>
      <c r="B217" s="228"/>
      <c r="C217" s="229"/>
      <c r="D217" s="223" t="s">
        <v>143</v>
      </c>
      <c r="E217" s="230" t="s">
        <v>20</v>
      </c>
      <c r="F217" s="231" t="s">
        <v>346</v>
      </c>
      <c r="G217" s="229"/>
      <c r="H217" s="232">
        <v>183.47999999999999</v>
      </c>
      <c r="I217" s="233"/>
      <c r="J217" s="233"/>
      <c r="K217" s="229"/>
      <c r="L217" s="229"/>
      <c r="M217" s="234"/>
      <c r="N217" s="235"/>
      <c r="O217" s="236"/>
      <c r="P217" s="236"/>
      <c r="Q217" s="236"/>
      <c r="R217" s="236"/>
      <c r="S217" s="236"/>
      <c r="T217" s="236"/>
      <c r="U217" s="236"/>
      <c r="V217" s="236"/>
      <c r="W217" s="236"/>
      <c r="X217" s="237"/>
      <c r="Y217" s="13"/>
      <c r="Z217" s="13"/>
      <c r="AA217" s="13"/>
      <c r="AB217" s="13"/>
      <c r="AC217" s="13"/>
      <c r="AD217" s="13"/>
      <c r="AE217" s="13"/>
      <c r="AT217" s="238" t="s">
        <v>143</v>
      </c>
      <c r="AU217" s="238" t="s">
        <v>83</v>
      </c>
      <c r="AV217" s="13" t="s">
        <v>83</v>
      </c>
      <c r="AW217" s="13" t="s">
        <v>5</v>
      </c>
      <c r="AX217" s="13" t="s">
        <v>73</v>
      </c>
      <c r="AY217" s="238" t="s">
        <v>131</v>
      </c>
    </row>
    <row r="218" s="13" customFormat="1">
      <c r="A218" s="13"/>
      <c r="B218" s="228"/>
      <c r="C218" s="229"/>
      <c r="D218" s="223" t="s">
        <v>143</v>
      </c>
      <c r="E218" s="230" t="s">
        <v>20</v>
      </c>
      <c r="F218" s="231" t="s">
        <v>331</v>
      </c>
      <c r="G218" s="229"/>
      <c r="H218" s="232">
        <v>4.8120000000000003</v>
      </c>
      <c r="I218" s="233"/>
      <c r="J218" s="233"/>
      <c r="K218" s="229"/>
      <c r="L218" s="229"/>
      <c r="M218" s="234"/>
      <c r="N218" s="235"/>
      <c r="O218" s="236"/>
      <c r="P218" s="236"/>
      <c r="Q218" s="236"/>
      <c r="R218" s="236"/>
      <c r="S218" s="236"/>
      <c r="T218" s="236"/>
      <c r="U218" s="236"/>
      <c r="V218" s="236"/>
      <c r="W218" s="236"/>
      <c r="X218" s="237"/>
      <c r="Y218" s="13"/>
      <c r="Z218" s="13"/>
      <c r="AA218" s="13"/>
      <c r="AB218" s="13"/>
      <c r="AC218" s="13"/>
      <c r="AD218" s="13"/>
      <c r="AE218" s="13"/>
      <c r="AT218" s="238" t="s">
        <v>143</v>
      </c>
      <c r="AU218" s="238" t="s">
        <v>83</v>
      </c>
      <c r="AV218" s="13" t="s">
        <v>83</v>
      </c>
      <c r="AW218" s="13" t="s">
        <v>5</v>
      </c>
      <c r="AX218" s="13" t="s">
        <v>73</v>
      </c>
      <c r="AY218" s="238" t="s">
        <v>131</v>
      </c>
    </row>
    <row r="219" s="15" customFormat="1">
      <c r="A219" s="15"/>
      <c r="B219" s="260"/>
      <c r="C219" s="261"/>
      <c r="D219" s="223" t="s">
        <v>143</v>
      </c>
      <c r="E219" s="262" t="s">
        <v>20</v>
      </c>
      <c r="F219" s="263" t="s">
        <v>207</v>
      </c>
      <c r="G219" s="261"/>
      <c r="H219" s="264">
        <v>353.38400000000001</v>
      </c>
      <c r="I219" s="265"/>
      <c r="J219" s="265"/>
      <c r="K219" s="261"/>
      <c r="L219" s="261"/>
      <c r="M219" s="266"/>
      <c r="N219" s="267"/>
      <c r="O219" s="268"/>
      <c r="P219" s="268"/>
      <c r="Q219" s="268"/>
      <c r="R219" s="268"/>
      <c r="S219" s="268"/>
      <c r="T219" s="268"/>
      <c r="U219" s="268"/>
      <c r="V219" s="268"/>
      <c r="W219" s="268"/>
      <c r="X219" s="269"/>
      <c r="Y219" s="15"/>
      <c r="Z219" s="15"/>
      <c r="AA219" s="15"/>
      <c r="AB219" s="15"/>
      <c r="AC219" s="15"/>
      <c r="AD219" s="15"/>
      <c r="AE219" s="15"/>
      <c r="AT219" s="270" t="s">
        <v>143</v>
      </c>
      <c r="AU219" s="270" t="s">
        <v>83</v>
      </c>
      <c r="AV219" s="15" t="s">
        <v>139</v>
      </c>
      <c r="AW219" s="15" t="s">
        <v>5</v>
      </c>
      <c r="AX219" s="15" t="s">
        <v>81</v>
      </c>
      <c r="AY219" s="270" t="s">
        <v>131</v>
      </c>
    </row>
    <row r="220" s="2" customFormat="1" ht="24.15" customHeight="1">
      <c r="A220" s="39"/>
      <c r="B220" s="40"/>
      <c r="C220" s="208" t="s">
        <v>347</v>
      </c>
      <c r="D220" s="274" t="s">
        <v>134</v>
      </c>
      <c r="E220" s="210" t="s">
        <v>348</v>
      </c>
      <c r="F220" s="211" t="s">
        <v>349</v>
      </c>
      <c r="G220" s="212" t="s">
        <v>187</v>
      </c>
      <c r="H220" s="213">
        <v>1130</v>
      </c>
      <c r="I220" s="214"/>
      <c r="J220" s="214"/>
      <c r="K220" s="215">
        <f>ROUND(P220*H220,2)</f>
        <v>0</v>
      </c>
      <c r="L220" s="211" t="s">
        <v>138</v>
      </c>
      <c r="M220" s="45"/>
      <c r="N220" s="216" t="s">
        <v>20</v>
      </c>
      <c r="O220" s="217" t="s">
        <v>42</v>
      </c>
      <c r="P220" s="218">
        <f>I220+J220</f>
        <v>0</v>
      </c>
      <c r="Q220" s="218">
        <f>ROUND(I220*H220,2)</f>
        <v>0</v>
      </c>
      <c r="R220" s="218">
        <f>ROUND(J220*H220,2)</f>
        <v>0</v>
      </c>
      <c r="S220" s="85"/>
      <c r="T220" s="219">
        <f>S220*H220</f>
        <v>0</v>
      </c>
      <c r="U220" s="219">
        <v>0</v>
      </c>
      <c r="V220" s="219">
        <f>U220*H220</f>
        <v>0</v>
      </c>
      <c r="W220" s="219">
        <v>0</v>
      </c>
      <c r="X220" s="220">
        <f>W220*H220</f>
        <v>0</v>
      </c>
      <c r="Y220" s="39"/>
      <c r="Z220" s="39"/>
      <c r="AA220" s="39"/>
      <c r="AB220" s="39"/>
      <c r="AC220" s="39"/>
      <c r="AD220" s="39"/>
      <c r="AE220" s="39"/>
      <c r="AR220" s="221" t="s">
        <v>139</v>
      </c>
      <c r="AT220" s="221" t="s">
        <v>134</v>
      </c>
      <c r="AU220" s="221" t="s">
        <v>83</v>
      </c>
      <c r="AY220" s="18" t="s">
        <v>131</v>
      </c>
      <c r="BE220" s="222">
        <f>IF(O220="základní",K220,0)</f>
        <v>0</v>
      </c>
      <c r="BF220" s="222">
        <f>IF(O220="snížená",K220,0)</f>
        <v>0</v>
      </c>
      <c r="BG220" s="222">
        <f>IF(O220="zákl. přenesená",K220,0)</f>
        <v>0</v>
      </c>
      <c r="BH220" s="222">
        <f>IF(O220="sníž. přenesená",K220,0)</f>
        <v>0</v>
      </c>
      <c r="BI220" s="222">
        <f>IF(O220="nulová",K220,0)</f>
        <v>0</v>
      </c>
      <c r="BJ220" s="18" t="s">
        <v>81</v>
      </c>
      <c r="BK220" s="222">
        <f>ROUND(P220*H220,2)</f>
        <v>0</v>
      </c>
      <c r="BL220" s="18" t="s">
        <v>139</v>
      </c>
      <c r="BM220" s="221" t="s">
        <v>350</v>
      </c>
    </row>
    <row r="221" s="2" customFormat="1">
      <c r="A221" s="39"/>
      <c r="B221" s="40"/>
      <c r="C221" s="41"/>
      <c r="D221" s="223" t="s">
        <v>141</v>
      </c>
      <c r="E221" s="41"/>
      <c r="F221" s="224" t="s">
        <v>351</v>
      </c>
      <c r="G221" s="41"/>
      <c r="H221" s="41"/>
      <c r="I221" s="225"/>
      <c r="J221" s="225"/>
      <c r="K221" s="41"/>
      <c r="L221" s="41"/>
      <c r="M221" s="45"/>
      <c r="N221" s="226"/>
      <c r="O221" s="227"/>
      <c r="P221" s="85"/>
      <c r="Q221" s="85"/>
      <c r="R221" s="85"/>
      <c r="S221" s="85"/>
      <c r="T221" s="85"/>
      <c r="U221" s="85"/>
      <c r="V221" s="85"/>
      <c r="W221" s="85"/>
      <c r="X221" s="86"/>
      <c r="Y221" s="39"/>
      <c r="Z221" s="39"/>
      <c r="AA221" s="39"/>
      <c r="AB221" s="39"/>
      <c r="AC221" s="39"/>
      <c r="AD221" s="39"/>
      <c r="AE221" s="39"/>
      <c r="AT221" s="18" t="s">
        <v>141</v>
      </c>
      <c r="AU221" s="18" t="s">
        <v>83</v>
      </c>
    </row>
    <row r="222" s="13" customFormat="1">
      <c r="A222" s="13"/>
      <c r="B222" s="228"/>
      <c r="C222" s="229"/>
      <c r="D222" s="223" t="s">
        <v>143</v>
      </c>
      <c r="E222" s="230" t="s">
        <v>20</v>
      </c>
      <c r="F222" s="231" t="s">
        <v>352</v>
      </c>
      <c r="G222" s="229"/>
      <c r="H222" s="232">
        <v>1130</v>
      </c>
      <c r="I222" s="233"/>
      <c r="J222" s="233"/>
      <c r="K222" s="229"/>
      <c r="L222" s="229"/>
      <c r="M222" s="234"/>
      <c r="N222" s="235"/>
      <c r="O222" s="236"/>
      <c r="P222" s="236"/>
      <c r="Q222" s="236"/>
      <c r="R222" s="236"/>
      <c r="S222" s="236"/>
      <c r="T222" s="236"/>
      <c r="U222" s="236"/>
      <c r="V222" s="236"/>
      <c r="W222" s="236"/>
      <c r="X222" s="237"/>
      <c r="Y222" s="13"/>
      <c r="Z222" s="13"/>
      <c r="AA222" s="13"/>
      <c r="AB222" s="13"/>
      <c r="AC222" s="13"/>
      <c r="AD222" s="13"/>
      <c r="AE222" s="13"/>
      <c r="AT222" s="238" t="s">
        <v>143</v>
      </c>
      <c r="AU222" s="238" t="s">
        <v>83</v>
      </c>
      <c r="AV222" s="13" t="s">
        <v>83</v>
      </c>
      <c r="AW222" s="13" t="s">
        <v>5</v>
      </c>
      <c r="AX222" s="13" t="s">
        <v>81</v>
      </c>
      <c r="AY222" s="238" t="s">
        <v>131</v>
      </c>
    </row>
    <row r="223" s="2" customFormat="1" ht="24.15" customHeight="1">
      <c r="A223" s="39"/>
      <c r="B223" s="40"/>
      <c r="C223" s="208" t="s">
        <v>353</v>
      </c>
      <c r="D223" s="208" t="s">
        <v>134</v>
      </c>
      <c r="E223" s="210" t="s">
        <v>354</v>
      </c>
      <c r="F223" s="211" t="s">
        <v>355</v>
      </c>
      <c r="G223" s="212" t="s">
        <v>187</v>
      </c>
      <c r="H223" s="213">
        <v>0.34399999999999997</v>
      </c>
      <c r="I223" s="214"/>
      <c r="J223" s="214"/>
      <c r="K223" s="215">
        <f>ROUND(P223*H223,2)</f>
        <v>0</v>
      </c>
      <c r="L223" s="211" t="s">
        <v>138</v>
      </c>
      <c r="M223" s="45"/>
      <c r="N223" s="216" t="s">
        <v>20</v>
      </c>
      <c r="O223" s="217" t="s">
        <v>42</v>
      </c>
      <c r="P223" s="218">
        <f>I223+J223</f>
        <v>0</v>
      </c>
      <c r="Q223" s="218">
        <f>ROUND(I223*H223,2)</f>
        <v>0</v>
      </c>
      <c r="R223" s="218">
        <f>ROUND(J223*H223,2)</f>
        <v>0</v>
      </c>
      <c r="S223" s="85"/>
      <c r="T223" s="219">
        <f>S223*H223</f>
        <v>0</v>
      </c>
      <c r="U223" s="219">
        <v>0</v>
      </c>
      <c r="V223" s="219">
        <f>U223*H223</f>
        <v>0</v>
      </c>
      <c r="W223" s="219">
        <v>0</v>
      </c>
      <c r="X223" s="220">
        <f>W223*H223</f>
        <v>0</v>
      </c>
      <c r="Y223" s="39"/>
      <c r="Z223" s="39"/>
      <c r="AA223" s="39"/>
      <c r="AB223" s="39"/>
      <c r="AC223" s="39"/>
      <c r="AD223" s="39"/>
      <c r="AE223" s="39"/>
      <c r="AR223" s="221" t="s">
        <v>139</v>
      </c>
      <c r="AT223" s="221" t="s">
        <v>134</v>
      </c>
      <c r="AU223" s="221" t="s">
        <v>83</v>
      </c>
      <c r="AY223" s="18" t="s">
        <v>131</v>
      </c>
      <c r="BE223" s="222">
        <f>IF(O223="základní",K223,0)</f>
        <v>0</v>
      </c>
      <c r="BF223" s="222">
        <f>IF(O223="snížená",K223,0)</f>
        <v>0</v>
      </c>
      <c r="BG223" s="222">
        <f>IF(O223="zákl. přenesená",K223,0)</f>
        <v>0</v>
      </c>
      <c r="BH223" s="222">
        <f>IF(O223="sníž. přenesená",K223,0)</f>
        <v>0</v>
      </c>
      <c r="BI223" s="222">
        <f>IF(O223="nulová",K223,0)</f>
        <v>0</v>
      </c>
      <c r="BJ223" s="18" t="s">
        <v>81</v>
      </c>
      <c r="BK223" s="222">
        <f>ROUND(P223*H223,2)</f>
        <v>0</v>
      </c>
      <c r="BL223" s="18" t="s">
        <v>139</v>
      </c>
      <c r="BM223" s="221" t="s">
        <v>356</v>
      </c>
    </row>
    <row r="224" s="2" customFormat="1">
      <c r="A224" s="39"/>
      <c r="B224" s="40"/>
      <c r="C224" s="41"/>
      <c r="D224" s="223" t="s">
        <v>141</v>
      </c>
      <c r="E224" s="41"/>
      <c r="F224" s="224" t="s">
        <v>357</v>
      </c>
      <c r="G224" s="41"/>
      <c r="H224" s="41"/>
      <c r="I224" s="225"/>
      <c r="J224" s="225"/>
      <c r="K224" s="41"/>
      <c r="L224" s="41"/>
      <c r="M224" s="45"/>
      <c r="N224" s="226"/>
      <c r="O224" s="227"/>
      <c r="P224" s="85"/>
      <c r="Q224" s="85"/>
      <c r="R224" s="85"/>
      <c r="S224" s="85"/>
      <c r="T224" s="85"/>
      <c r="U224" s="85"/>
      <c r="V224" s="85"/>
      <c r="W224" s="85"/>
      <c r="X224" s="86"/>
      <c r="Y224" s="39"/>
      <c r="Z224" s="39"/>
      <c r="AA224" s="39"/>
      <c r="AB224" s="39"/>
      <c r="AC224" s="39"/>
      <c r="AD224" s="39"/>
      <c r="AE224" s="39"/>
      <c r="AT224" s="18" t="s">
        <v>141</v>
      </c>
      <c r="AU224" s="18" t="s">
        <v>83</v>
      </c>
    </row>
    <row r="225" s="13" customFormat="1">
      <c r="A225" s="13"/>
      <c r="B225" s="228"/>
      <c r="C225" s="229"/>
      <c r="D225" s="223" t="s">
        <v>143</v>
      </c>
      <c r="E225" s="230" t="s">
        <v>20</v>
      </c>
      <c r="F225" s="231" t="s">
        <v>358</v>
      </c>
      <c r="G225" s="229"/>
      <c r="H225" s="232">
        <v>0.34399999999999997</v>
      </c>
      <c r="I225" s="233"/>
      <c r="J225" s="233"/>
      <c r="K225" s="229"/>
      <c r="L225" s="229"/>
      <c r="M225" s="234"/>
      <c r="N225" s="235"/>
      <c r="O225" s="236"/>
      <c r="P225" s="236"/>
      <c r="Q225" s="236"/>
      <c r="R225" s="236"/>
      <c r="S225" s="236"/>
      <c r="T225" s="236"/>
      <c r="U225" s="236"/>
      <c r="V225" s="236"/>
      <c r="W225" s="236"/>
      <c r="X225" s="237"/>
      <c r="Y225" s="13"/>
      <c r="Z225" s="13"/>
      <c r="AA225" s="13"/>
      <c r="AB225" s="13"/>
      <c r="AC225" s="13"/>
      <c r="AD225" s="13"/>
      <c r="AE225" s="13"/>
      <c r="AT225" s="238" t="s">
        <v>143</v>
      </c>
      <c r="AU225" s="238" t="s">
        <v>83</v>
      </c>
      <c r="AV225" s="13" t="s">
        <v>83</v>
      </c>
      <c r="AW225" s="13" t="s">
        <v>5</v>
      </c>
      <c r="AX225" s="13" t="s">
        <v>81</v>
      </c>
      <c r="AY225" s="238" t="s">
        <v>131</v>
      </c>
    </row>
    <row r="226" s="2" customFormat="1" ht="33" customHeight="1">
      <c r="A226" s="39"/>
      <c r="B226" s="40"/>
      <c r="C226" s="208" t="s">
        <v>359</v>
      </c>
      <c r="D226" s="208" t="s">
        <v>134</v>
      </c>
      <c r="E226" s="210" t="s">
        <v>360</v>
      </c>
      <c r="F226" s="211" t="s">
        <v>361</v>
      </c>
      <c r="G226" s="212" t="s">
        <v>137</v>
      </c>
      <c r="H226" s="213">
        <v>5</v>
      </c>
      <c r="I226" s="214"/>
      <c r="J226" s="214"/>
      <c r="K226" s="215">
        <f>ROUND(P226*H226,2)</f>
        <v>0</v>
      </c>
      <c r="L226" s="211" t="s">
        <v>138</v>
      </c>
      <c r="M226" s="45"/>
      <c r="N226" s="216" t="s">
        <v>20</v>
      </c>
      <c r="O226" s="217" t="s">
        <v>42</v>
      </c>
      <c r="P226" s="218">
        <f>I226+J226</f>
        <v>0</v>
      </c>
      <c r="Q226" s="218">
        <f>ROUND(I226*H226,2)</f>
        <v>0</v>
      </c>
      <c r="R226" s="218">
        <f>ROUND(J226*H226,2)</f>
        <v>0</v>
      </c>
      <c r="S226" s="85"/>
      <c r="T226" s="219">
        <f>S226*H226</f>
        <v>0</v>
      </c>
      <c r="U226" s="219">
        <v>0</v>
      </c>
      <c r="V226" s="219">
        <f>U226*H226</f>
        <v>0</v>
      </c>
      <c r="W226" s="219">
        <v>0</v>
      </c>
      <c r="X226" s="220">
        <f>W226*H226</f>
        <v>0</v>
      </c>
      <c r="Y226" s="39"/>
      <c r="Z226" s="39"/>
      <c r="AA226" s="39"/>
      <c r="AB226" s="39"/>
      <c r="AC226" s="39"/>
      <c r="AD226" s="39"/>
      <c r="AE226" s="39"/>
      <c r="AR226" s="221" t="s">
        <v>139</v>
      </c>
      <c r="AT226" s="221" t="s">
        <v>134</v>
      </c>
      <c r="AU226" s="221" t="s">
        <v>83</v>
      </c>
      <c r="AY226" s="18" t="s">
        <v>131</v>
      </c>
      <c r="BE226" s="222">
        <f>IF(O226="základní",K226,0)</f>
        <v>0</v>
      </c>
      <c r="BF226" s="222">
        <f>IF(O226="snížená",K226,0)</f>
        <v>0</v>
      </c>
      <c r="BG226" s="222">
        <f>IF(O226="zákl. přenesená",K226,0)</f>
        <v>0</v>
      </c>
      <c r="BH226" s="222">
        <f>IF(O226="sníž. přenesená",K226,0)</f>
        <v>0</v>
      </c>
      <c r="BI226" s="222">
        <f>IF(O226="nulová",K226,0)</f>
        <v>0</v>
      </c>
      <c r="BJ226" s="18" t="s">
        <v>81</v>
      </c>
      <c r="BK226" s="222">
        <f>ROUND(P226*H226,2)</f>
        <v>0</v>
      </c>
      <c r="BL226" s="18" t="s">
        <v>139</v>
      </c>
      <c r="BM226" s="221" t="s">
        <v>362</v>
      </c>
    </row>
    <row r="227" s="2" customFormat="1">
      <c r="A227" s="39"/>
      <c r="B227" s="40"/>
      <c r="C227" s="41"/>
      <c r="D227" s="223" t="s">
        <v>141</v>
      </c>
      <c r="E227" s="41"/>
      <c r="F227" s="224" t="s">
        <v>363</v>
      </c>
      <c r="G227" s="41"/>
      <c r="H227" s="41"/>
      <c r="I227" s="225"/>
      <c r="J227" s="225"/>
      <c r="K227" s="41"/>
      <c r="L227" s="41"/>
      <c r="M227" s="45"/>
      <c r="N227" s="226"/>
      <c r="O227" s="227"/>
      <c r="P227" s="85"/>
      <c r="Q227" s="85"/>
      <c r="R227" s="85"/>
      <c r="S227" s="85"/>
      <c r="T227" s="85"/>
      <c r="U227" s="85"/>
      <c r="V227" s="85"/>
      <c r="W227" s="85"/>
      <c r="X227" s="86"/>
      <c r="Y227" s="39"/>
      <c r="Z227" s="39"/>
      <c r="AA227" s="39"/>
      <c r="AB227" s="39"/>
      <c r="AC227" s="39"/>
      <c r="AD227" s="39"/>
      <c r="AE227" s="39"/>
      <c r="AT227" s="18" t="s">
        <v>141</v>
      </c>
      <c r="AU227" s="18" t="s">
        <v>83</v>
      </c>
    </row>
    <row r="228" s="14" customFormat="1">
      <c r="A228" s="14"/>
      <c r="B228" s="250"/>
      <c r="C228" s="251"/>
      <c r="D228" s="223" t="s">
        <v>143</v>
      </c>
      <c r="E228" s="252" t="s">
        <v>20</v>
      </c>
      <c r="F228" s="253" t="s">
        <v>364</v>
      </c>
      <c r="G228" s="251"/>
      <c r="H228" s="252" t="s">
        <v>20</v>
      </c>
      <c r="I228" s="254"/>
      <c r="J228" s="254"/>
      <c r="K228" s="251"/>
      <c r="L228" s="251"/>
      <c r="M228" s="255"/>
      <c r="N228" s="256"/>
      <c r="O228" s="257"/>
      <c r="P228" s="257"/>
      <c r="Q228" s="257"/>
      <c r="R228" s="257"/>
      <c r="S228" s="257"/>
      <c r="T228" s="257"/>
      <c r="U228" s="257"/>
      <c r="V228" s="257"/>
      <c r="W228" s="257"/>
      <c r="X228" s="258"/>
      <c r="Y228" s="14"/>
      <c r="Z228" s="14"/>
      <c r="AA228" s="14"/>
      <c r="AB228" s="14"/>
      <c r="AC228" s="14"/>
      <c r="AD228" s="14"/>
      <c r="AE228" s="14"/>
      <c r="AT228" s="259" t="s">
        <v>143</v>
      </c>
      <c r="AU228" s="259" t="s">
        <v>83</v>
      </c>
      <c r="AV228" s="14" t="s">
        <v>81</v>
      </c>
      <c r="AW228" s="14" t="s">
        <v>5</v>
      </c>
      <c r="AX228" s="14" t="s">
        <v>73</v>
      </c>
      <c r="AY228" s="259" t="s">
        <v>131</v>
      </c>
    </row>
    <row r="229" s="13" customFormat="1">
      <c r="A229" s="13"/>
      <c r="B229" s="228"/>
      <c r="C229" s="229"/>
      <c r="D229" s="223" t="s">
        <v>143</v>
      </c>
      <c r="E229" s="230" t="s">
        <v>20</v>
      </c>
      <c r="F229" s="231" t="s">
        <v>132</v>
      </c>
      <c r="G229" s="229"/>
      <c r="H229" s="232">
        <v>5</v>
      </c>
      <c r="I229" s="233"/>
      <c r="J229" s="233"/>
      <c r="K229" s="229"/>
      <c r="L229" s="229"/>
      <c r="M229" s="234"/>
      <c r="N229" s="275"/>
      <c r="O229" s="276"/>
      <c r="P229" s="276"/>
      <c r="Q229" s="276"/>
      <c r="R229" s="276"/>
      <c r="S229" s="276"/>
      <c r="T229" s="276"/>
      <c r="U229" s="276"/>
      <c r="V229" s="276"/>
      <c r="W229" s="276"/>
      <c r="X229" s="277"/>
      <c r="Y229" s="13"/>
      <c r="Z229" s="13"/>
      <c r="AA229" s="13"/>
      <c r="AB229" s="13"/>
      <c r="AC229" s="13"/>
      <c r="AD229" s="13"/>
      <c r="AE229" s="13"/>
      <c r="AT229" s="238" t="s">
        <v>143</v>
      </c>
      <c r="AU229" s="238" t="s">
        <v>83</v>
      </c>
      <c r="AV229" s="13" t="s">
        <v>83</v>
      </c>
      <c r="AW229" s="13" t="s">
        <v>5</v>
      </c>
      <c r="AX229" s="13" t="s">
        <v>81</v>
      </c>
      <c r="AY229" s="238" t="s">
        <v>131</v>
      </c>
    </row>
    <row r="230" s="2" customFormat="1" ht="6.96" customHeight="1">
      <c r="A230" s="39"/>
      <c r="B230" s="60"/>
      <c r="C230" s="61"/>
      <c r="D230" s="61"/>
      <c r="E230" s="61"/>
      <c r="F230" s="61"/>
      <c r="G230" s="61"/>
      <c r="H230" s="61"/>
      <c r="I230" s="61"/>
      <c r="J230" s="61"/>
      <c r="K230" s="61"/>
      <c r="L230" s="61"/>
      <c r="M230" s="45"/>
      <c r="N230" s="39"/>
      <c r="P230" s="39"/>
      <c r="Q230" s="39"/>
      <c r="R230" s="39"/>
      <c r="S230" s="39"/>
      <c r="T230" s="39"/>
      <c r="U230" s="39"/>
      <c r="V230" s="39"/>
      <c r="W230" s="39"/>
      <c r="X230" s="39"/>
      <c r="Y230" s="39"/>
      <c r="Z230" s="39"/>
      <c r="AA230" s="39"/>
      <c r="AB230" s="39"/>
      <c r="AC230" s="39"/>
      <c r="AD230" s="39"/>
      <c r="AE230" s="39"/>
    </row>
  </sheetData>
  <sheetProtection sheet="1" autoFilter="0" formatColumns="0" formatRows="0" objects="1" scenarios="1" spinCount="100000" saltValue="sBJ7ddpbpvG4u5kmPuunlXBJ+jLdKMg8g3IaiZQIURMUjeT5d1VgFehrSS/jjG16Xg1oQDkx3DK1tJLq16nuDA==" hashValue="BEMx0vVlp75/w+pwtt1F4vPPNjXitf5hKKtBJLGxMmcOAtgjD3KBsH+dwGBNEPtAjyh2ijt2us4tZwiyoev8mg==" algorithmName="SHA-512" password="CC35"/>
  <autoFilter ref="C82:L229"/>
  <mergeCells count="9">
    <mergeCell ref="E7:H7"/>
    <mergeCell ref="E9:H9"/>
    <mergeCell ref="E18:H18"/>
    <mergeCell ref="E27:H27"/>
    <mergeCell ref="E50:H50"/>
    <mergeCell ref="E52:H52"/>
    <mergeCell ref="E73:H73"/>
    <mergeCell ref="E75:H75"/>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86</v>
      </c>
    </row>
    <row r="3" s="1" customFormat="1" ht="6.96" customHeight="1">
      <c r="B3" s="130"/>
      <c r="C3" s="131"/>
      <c r="D3" s="131"/>
      <c r="E3" s="131"/>
      <c r="F3" s="131"/>
      <c r="G3" s="131"/>
      <c r="H3" s="131"/>
      <c r="I3" s="131"/>
      <c r="J3" s="131"/>
      <c r="K3" s="131"/>
      <c r="L3" s="131"/>
      <c r="M3" s="21"/>
      <c r="AT3" s="18" t="s">
        <v>83</v>
      </c>
    </row>
    <row r="4" s="1" customFormat="1" ht="24.96" customHeight="1">
      <c r="B4" s="21"/>
      <c r="D4" s="132" t="s">
        <v>99</v>
      </c>
      <c r="M4" s="21"/>
      <c r="N4" s="133" t="s">
        <v>11</v>
      </c>
      <c r="AT4" s="18" t="s">
        <v>4</v>
      </c>
    </row>
    <row r="5" s="1" customFormat="1" ht="6.96" customHeight="1">
      <c r="B5" s="21"/>
      <c r="M5" s="21"/>
    </row>
    <row r="6" s="1" customFormat="1" ht="12" customHeight="1">
      <c r="B6" s="21"/>
      <c r="D6" s="134" t="s">
        <v>17</v>
      </c>
      <c r="M6" s="21"/>
    </row>
    <row r="7" s="1" customFormat="1" ht="16.5" customHeight="1">
      <c r="B7" s="21"/>
      <c r="E7" s="135" t="str">
        <f>'Rekapitulace zakázky'!K6</f>
        <v>Oprava staniční koleje v žst. Ústí n.L západ 2, 2b.SK</v>
      </c>
      <c r="F7" s="134"/>
      <c r="G7" s="134"/>
      <c r="H7" s="134"/>
      <c r="M7" s="21"/>
    </row>
    <row r="8" s="2" customFormat="1" ht="12" customHeight="1">
      <c r="A8" s="39"/>
      <c r="B8" s="45"/>
      <c r="C8" s="39"/>
      <c r="D8" s="134" t="s">
        <v>100</v>
      </c>
      <c r="E8" s="39"/>
      <c r="F8" s="39"/>
      <c r="G8" s="39"/>
      <c r="H8" s="39"/>
      <c r="I8" s="39"/>
      <c r="J8" s="39"/>
      <c r="K8" s="39"/>
      <c r="L8" s="39"/>
      <c r="M8" s="136"/>
      <c r="S8" s="39"/>
      <c r="T8" s="39"/>
      <c r="U8" s="39"/>
      <c r="V8" s="39"/>
      <c r="W8" s="39"/>
      <c r="X8" s="39"/>
      <c r="Y8" s="39"/>
      <c r="Z8" s="39"/>
      <c r="AA8" s="39"/>
      <c r="AB8" s="39"/>
      <c r="AC8" s="39"/>
      <c r="AD8" s="39"/>
      <c r="AE8" s="39"/>
    </row>
    <row r="9" s="2" customFormat="1" ht="16.5" customHeight="1">
      <c r="A9" s="39"/>
      <c r="B9" s="45"/>
      <c r="C9" s="39"/>
      <c r="D9" s="39"/>
      <c r="E9" s="137" t="s">
        <v>365</v>
      </c>
      <c r="F9" s="39"/>
      <c r="G9" s="39"/>
      <c r="H9" s="39"/>
      <c r="I9" s="39"/>
      <c r="J9" s="39"/>
      <c r="K9" s="39"/>
      <c r="L9" s="39"/>
      <c r="M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136"/>
      <c r="S10" s="39"/>
      <c r="T10" s="39"/>
      <c r="U10" s="39"/>
      <c r="V10" s="39"/>
      <c r="W10" s="39"/>
      <c r="X10" s="39"/>
      <c r="Y10" s="39"/>
      <c r="Z10" s="39"/>
      <c r="AA10" s="39"/>
      <c r="AB10" s="39"/>
      <c r="AC10" s="39"/>
      <c r="AD10" s="39"/>
      <c r="AE10" s="39"/>
    </row>
    <row r="11" s="2" customFormat="1" ht="12" customHeight="1">
      <c r="A11" s="39"/>
      <c r="B11" s="45"/>
      <c r="C11" s="39"/>
      <c r="D11" s="134" t="s">
        <v>19</v>
      </c>
      <c r="E11" s="39"/>
      <c r="F11" s="138" t="s">
        <v>20</v>
      </c>
      <c r="G11" s="39"/>
      <c r="H11" s="39"/>
      <c r="I11" s="134" t="s">
        <v>21</v>
      </c>
      <c r="J11" s="138" t="s">
        <v>20</v>
      </c>
      <c r="K11" s="39"/>
      <c r="L11" s="39"/>
      <c r="M11" s="136"/>
      <c r="S11" s="39"/>
      <c r="T11" s="39"/>
      <c r="U11" s="39"/>
      <c r="V11" s="39"/>
      <c r="W11" s="39"/>
      <c r="X11" s="39"/>
      <c r="Y11" s="39"/>
      <c r="Z11" s="39"/>
      <c r="AA11" s="39"/>
      <c r="AB11" s="39"/>
      <c r="AC11" s="39"/>
      <c r="AD11" s="39"/>
      <c r="AE11" s="39"/>
    </row>
    <row r="12" s="2" customFormat="1" ht="12" customHeight="1">
      <c r="A12" s="39"/>
      <c r="B12" s="45"/>
      <c r="C12" s="39"/>
      <c r="D12" s="134" t="s">
        <v>22</v>
      </c>
      <c r="E12" s="39"/>
      <c r="F12" s="138" t="s">
        <v>23</v>
      </c>
      <c r="G12" s="39"/>
      <c r="H12" s="39"/>
      <c r="I12" s="134" t="s">
        <v>24</v>
      </c>
      <c r="J12" s="139" t="str">
        <f>'Rekapitulace zakázky'!AN8</f>
        <v>26. 10. 2022</v>
      </c>
      <c r="K12" s="39"/>
      <c r="L12" s="39"/>
      <c r="M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136"/>
      <c r="S13" s="39"/>
      <c r="T13" s="39"/>
      <c r="U13" s="39"/>
      <c r="V13" s="39"/>
      <c r="W13" s="39"/>
      <c r="X13" s="39"/>
      <c r="Y13" s="39"/>
      <c r="Z13" s="39"/>
      <c r="AA13" s="39"/>
      <c r="AB13" s="39"/>
      <c r="AC13" s="39"/>
      <c r="AD13" s="39"/>
      <c r="AE13" s="39"/>
    </row>
    <row r="14" s="2" customFormat="1" ht="12" customHeight="1">
      <c r="A14" s="39"/>
      <c r="B14" s="45"/>
      <c r="C14" s="39"/>
      <c r="D14" s="134" t="s">
        <v>26</v>
      </c>
      <c r="E14" s="39"/>
      <c r="F14" s="39"/>
      <c r="G14" s="39"/>
      <c r="H14" s="39"/>
      <c r="I14" s="134" t="s">
        <v>27</v>
      </c>
      <c r="J14" s="138" t="str">
        <f>IF('Rekapitulace zakázky'!AN10="","",'Rekapitulace zakázky'!AN10)</f>
        <v/>
      </c>
      <c r="K14" s="39"/>
      <c r="L14" s="39"/>
      <c r="M14" s="136"/>
      <c r="S14" s="39"/>
      <c r="T14" s="39"/>
      <c r="U14" s="39"/>
      <c r="V14" s="39"/>
      <c r="W14" s="39"/>
      <c r="X14" s="39"/>
      <c r="Y14" s="39"/>
      <c r="Z14" s="39"/>
      <c r="AA14" s="39"/>
      <c r="AB14" s="39"/>
      <c r="AC14" s="39"/>
      <c r="AD14" s="39"/>
      <c r="AE14" s="39"/>
    </row>
    <row r="15" s="2" customFormat="1" ht="18" customHeight="1">
      <c r="A15" s="39"/>
      <c r="B15" s="45"/>
      <c r="C15" s="39"/>
      <c r="D15" s="39"/>
      <c r="E15" s="138" t="str">
        <f>IF('Rekapitulace zakázky'!E11="","",'Rekapitulace zakázky'!E11)</f>
        <v>OŘ Ústí nad Labem</v>
      </c>
      <c r="F15" s="39"/>
      <c r="G15" s="39"/>
      <c r="H15" s="39"/>
      <c r="I15" s="134" t="s">
        <v>29</v>
      </c>
      <c r="J15" s="138" t="str">
        <f>IF('Rekapitulace zakázky'!AN11="","",'Rekapitulace zakázky'!AN11)</f>
        <v/>
      </c>
      <c r="K15" s="39"/>
      <c r="L15" s="39"/>
      <c r="M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136"/>
      <c r="S16" s="39"/>
      <c r="T16" s="39"/>
      <c r="U16" s="39"/>
      <c r="V16" s="39"/>
      <c r="W16" s="39"/>
      <c r="X16" s="39"/>
      <c r="Y16" s="39"/>
      <c r="Z16" s="39"/>
      <c r="AA16" s="39"/>
      <c r="AB16" s="39"/>
      <c r="AC16" s="39"/>
      <c r="AD16" s="39"/>
      <c r="AE16" s="39"/>
    </row>
    <row r="17" s="2" customFormat="1" ht="12" customHeight="1">
      <c r="A17" s="39"/>
      <c r="B17" s="45"/>
      <c r="C17" s="39"/>
      <c r="D17" s="134" t="s">
        <v>30</v>
      </c>
      <c r="E17" s="39"/>
      <c r="F17" s="39"/>
      <c r="G17" s="39"/>
      <c r="H17" s="39"/>
      <c r="I17" s="134" t="s">
        <v>27</v>
      </c>
      <c r="J17" s="34" t="str">
        <f>'Rekapitulace zakázky'!AN13</f>
        <v>Vyplň údaj</v>
      </c>
      <c r="K17" s="39"/>
      <c r="L17" s="39"/>
      <c r="M17" s="136"/>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8"/>
      <c r="G18" s="138"/>
      <c r="H18" s="138"/>
      <c r="I18" s="134" t="s">
        <v>29</v>
      </c>
      <c r="J18" s="34" t="str">
        <f>'Rekapitulace zakázky'!AN14</f>
        <v>Vyplň údaj</v>
      </c>
      <c r="K18" s="39"/>
      <c r="L18" s="39"/>
      <c r="M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136"/>
      <c r="S19" s="39"/>
      <c r="T19" s="39"/>
      <c r="U19" s="39"/>
      <c r="V19" s="39"/>
      <c r="W19" s="39"/>
      <c r="X19" s="39"/>
      <c r="Y19" s="39"/>
      <c r="Z19" s="39"/>
      <c r="AA19" s="39"/>
      <c r="AB19" s="39"/>
      <c r="AC19" s="39"/>
      <c r="AD19" s="39"/>
      <c r="AE19" s="39"/>
    </row>
    <row r="20" s="2" customFormat="1" ht="12" customHeight="1">
      <c r="A20" s="39"/>
      <c r="B20" s="45"/>
      <c r="C20" s="39"/>
      <c r="D20" s="134" t="s">
        <v>32</v>
      </c>
      <c r="E20" s="39"/>
      <c r="F20" s="39"/>
      <c r="G20" s="39"/>
      <c r="H20" s="39"/>
      <c r="I20" s="134" t="s">
        <v>27</v>
      </c>
      <c r="J20" s="138" t="str">
        <f>IF('Rekapitulace zakázky'!AN16="","",'Rekapitulace zakázky'!AN16)</f>
        <v/>
      </c>
      <c r="K20" s="39"/>
      <c r="L20" s="39"/>
      <c r="M20" s="136"/>
      <c r="S20" s="39"/>
      <c r="T20" s="39"/>
      <c r="U20" s="39"/>
      <c r="V20" s="39"/>
      <c r="W20" s="39"/>
      <c r="X20" s="39"/>
      <c r="Y20" s="39"/>
      <c r="Z20" s="39"/>
      <c r="AA20" s="39"/>
      <c r="AB20" s="39"/>
      <c r="AC20" s="39"/>
      <c r="AD20" s="39"/>
      <c r="AE20" s="39"/>
    </row>
    <row r="21" s="2" customFormat="1" ht="18" customHeight="1">
      <c r="A21" s="39"/>
      <c r="B21" s="45"/>
      <c r="C21" s="39"/>
      <c r="D21" s="39"/>
      <c r="E21" s="138" t="str">
        <f>IF('Rekapitulace zakázky'!E17="","",'Rekapitulace zakázky'!E17)</f>
        <v xml:space="preserve"> </v>
      </c>
      <c r="F21" s="39"/>
      <c r="G21" s="39"/>
      <c r="H21" s="39"/>
      <c r="I21" s="134" t="s">
        <v>29</v>
      </c>
      <c r="J21" s="138" t="str">
        <f>IF('Rekapitulace zakázky'!AN17="","",'Rekapitulace zakázky'!AN17)</f>
        <v/>
      </c>
      <c r="K21" s="39"/>
      <c r="L21" s="39"/>
      <c r="M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136"/>
      <c r="S22" s="39"/>
      <c r="T22" s="39"/>
      <c r="U22" s="39"/>
      <c r="V22" s="39"/>
      <c r="W22" s="39"/>
      <c r="X22" s="39"/>
      <c r="Y22" s="39"/>
      <c r="Z22" s="39"/>
      <c r="AA22" s="39"/>
      <c r="AB22" s="39"/>
      <c r="AC22" s="39"/>
      <c r="AD22" s="39"/>
      <c r="AE22" s="39"/>
    </row>
    <row r="23" s="2" customFormat="1" ht="12" customHeight="1">
      <c r="A23" s="39"/>
      <c r="B23" s="45"/>
      <c r="C23" s="39"/>
      <c r="D23" s="134" t="s">
        <v>33</v>
      </c>
      <c r="E23" s="39"/>
      <c r="F23" s="39"/>
      <c r="G23" s="39"/>
      <c r="H23" s="39"/>
      <c r="I23" s="134" t="s">
        <v>27</v>
      </c>
      <c r="J23" s="138" t="s">
        <v>20</v>
      </c>
      <c r="K23" s="39"/>
      <c r="L23" s="39"/>
      <c r="M23" s="136"/>
      <c r="S23" s="39"/>
      <c r="T23" s="39"/>
      <c r="U23" s="39"/>
      <c r="V23" s="39"/>
      <c r="W23" s="39"/>
      <c r="X23" s="39"/>
      <c r="Y23" s="39"/>
      <c r="Z23" s="39"/>
      <c r="AA23" s="39"/>
      <c r="AB23" s="39"/>
      <c r="AC23" s="39"/>
      <c r="AD23" s="39"/>
      <c r="AE23" s="39"/>
    </row>
    <row r="24" s="2" customFormat="1" ht="18" customHeight="1">
      <c r="A24" s="39"/>
      <c r="B24" s="45"/>
      <c r="C24" s="39"/>
      <c r="D24" s="39"/>
      <c r="E24" s="138" t="s">
        <v>34</v>
      </c>
      <c r="F24" s="39"/>
      <c r="G24" s="39"/>
      <c r="H24" s="39"/>
      <c r="I24" s="134" t="s">
        <v>29</v>
      </c>
      <c r="J24" s="138" t="s">
        <v>20</v>
      </c>
      <c r="K24" s="39"/>
      <c r="L24" s="39"/>
      <c r="M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136"/>
      <c r="S25" s="39"/>
      <c r="T25" s="39"/>
      <c r="U25" s="39"/>
      <c r="V25" s="39"/>
      <c r="W25" s="39"/>
      <c r="X25" s="39"/>
      <c r="Y25" s="39"/>
      <c r="Z25" s="39"/>
      <c r="AA25" s="39"/>
      <c r="AB25" s="39"/>
      <c r="AC25" s="39"/>
      <c r="AD25" s="39"/>
      <c r="AE25" s="39"/>
    </row>
    <row r="26" s="2" customFormat="1" ht="12" customHeight="1">
      <c r="A26" s="39"/>
      <c r="B26" s="45"/>
      <c r="C26" s="39"/>
      <c r="D26" s="134" t="s">
        <v>35</v>
      </c>
      <c r="E26" s="39"/>
      <c r="F26" s="39"/>
      <c r="G26" s="39"/>
      <c r="H26" s="39"/>
      <c r="I26" s="39"/>
      <c r="J26" s="39"/>
      <c r="K26" s="39"/>
      <c r="L26" s="39"/>
      <c r="M26" s="136"/>
      <c r="S26" s="39"/>
      <c r="T26" s="39"/>
      <c r="U26" s="39"/>
      <c r="V26" s="39"/>
      <c r="W26" s="39"/>
      <c r="X26" s="39"/>
      <c r="Y26" s="39"/>
      <c r="Z26" s="39"/>
      <c r="AA26" s="39"/>
      <c r="AB26" s="39"/>
      <c r="AC26" s="39"/>
      <c r="AD26" s="39"/>
      <c r="AE26" s="39"/>
    </row>
    <row r="27" s="8" customFormat="1" ht="16.5" customHeight="1">
      <c r="A27" s="140"/>
      <c r="B27" s="141"/>
      <c r="C27" s="140"/>
      <c r="D27" s="140"/>
      <c r="E27" s="142" t="s">
        <v>20</v>
      </c>
      <c r="F27" s="142"/>
      <c r="G27" s="142"/>
      <c r="H27" s="142"/>
      <c r="I27" s="140"/>
      <c r="J27" s="140"/>
      <c r="K27" s="140"/>
      <c r="L27" s="140"/>
      <c r="M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39"/>
      <c r="M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44"/>
      <c r="M29" s="136"/>
      <c r="S29" s="39"/>
      <c r="T29" s="39"/>
      <c r="U29" s="39"/>
      <c r="V29" s="39"/>
      <c r="W29" s="39"/>
      <c r="X29" s="39"/>
      <c r="Y29" s="39"/>
      <c r="Z29" s="39"/>
      <c r="AA29" s="39"/>
      <c r="AB29" s="39"/>
      <c r="AC29" s="39"/>
      <c r="AD29" s="39"/>
      <c r="AE29" s="39"/>
    </row>
    <row r="30" s="2" customFormat="1">
      <c r="A30" s="39"/>
      <c r="B30" s="45"/>
      <c r="C30" s="39"/>
      <c r="D30" s="39"/>
      <c r="E30" s="134" t="s">
        <v>102</v>
      </c>
      <c r="F30" s="39"/>
      <c r="G30" s="39"/>
      <c r="H30" s="39"/>
      <c r="I30" s="39"/>
      <c r="J30" s="39"/>
      <c r="K30" s="145">
        <f>I61</f>
        <v>0</v>
      </c>
      <c r="L30" s="39"/>
      <c r="M30" s="136"/>
      <c r="S30" s="39"/>
      <c r="T30" s="39"/>
      <c r="U30" s="39"/>
      <c r="V30" s="39"/>
      <c r="W30" s="39"/>
      <c r="X30" s="39"/>
      <c r="Y30" s="39"/>
      <c r="Z30" s="39"/>
      <c r="AA30" s="39"/>
      <c r="AB30" s="39"/>
      <c r="AC30" s="39"/>
      <c r="AD30" s="39"/>
      <c r="AE30" s="39"/>
    </row>
    <row r="31" s="2" customFormat="1">
      <c r="A31" s="39"/>
      <c r="B31" s="45"/>
      <c r="C31" s="39"/>
      <c r="D31" s="39"/>
      <c r="E31" s="134" t="s">
        <v>103</v>
      </c>
      <c r="F31" s="39"/>
      <c r="G31" s="39"/>
      <c r="H31" s="39"/>
      <c r="I31" s="39"/>
      <c r="J31" s="39"/>
      <c r="K31" s="145">
        <f>J61</f>
        <v>0</v>
      </c>
      <c r="L31" s="39"/>
      <c r="M31" s="136"/>
      <c r="S31" s="39"/>
      <c r="T31" s="39"/>
      <c r="U31" s="39"/>
      <c r="V31" s="39"/>
      <c r="W31" s="39"/>
      <c r="X31" s="39"/>
      <c r="Y31" s="39"/>
      <c r="Z31" s="39"/>
      <c r="AA31" s="39"/>
      <c r="AB31" s="39"/>
      <c r="AC31" s="39"/>
      <c r="AD31" s="39"/>
      <c r="AE31" s="39"/>
    </row>
    <row r="32" s="2" customFormat="1" ht="25.44" customHeight="1">
      <c r="A32" s="39"/>
      <c r="B32" s="45"/>
      <c r="C32" s="39"/>
      <c r="D32" s="146" t="s">
        <v>37</v>
      </c>
      <c r="E32" s="39"/>
      <c r="F32" s="39"/>
      <c r="G32" s="39"/>
      <c r="H32" s="39"/>
      <c r="I32" s="39"/>
      <c r="J32" s="39"/>
      <c r="K32" s="147">
        <f>ROUND(K83, 2)</f>
        <v>0</v>
      </c>
      <c r="L32" s="39"/>
      <c r="M32" s="136"/>
      <c r="S32" s="39"/>
      <c r="T32" s="39"/>
      <c r="U32" s="39"/>
      <c r="V32" s="39"/>
      <c r="W32" s="39"/>
      <c r="X32" s="39"/>
      <c r="Y32" s="39"/>
      <c r="Z32" s="39"/>
      <c r="AA32" s="39"/>
      <c r="AB32" s="39"/>
      <c r="AC32" s="39"/>
      <c r="AD32" s="39"/>
      <c r="AE32" s="39"/>
    </row>
    <row r="33" s="2" customFormat="1" ht="6.96" customHeight="1">
      <c r="A33" s="39"/>
      <c r="B33" s="45"/>
      <c r="C33" s="39"/>
      <c r="D33" s="144"/>
      <c r="E33" s="144"/>
      <c r="F33" s="144"/>
      <c r="G33" s="144"/>
      <c r="H33" s="144"/>
      <c r="I33" s="144"/>
      <c r="J33" s="144"/>
      <c r="K33" s="144"/>
      <c r="L33" s="144"/>
      <c r="M33" s="136"/>
      <c r="S33" s="39"/>
      <c r="T33" s="39"/>
      <c r="U33" s="39"/>
      <c r="V33" s="39"/>
      <c r="W33" s="39"/>
      <c r="X33" s="39"/>
      <c r="Y33" s="39"/>
      <c r="Z33" s="39"/>
      <c r="AA33" s="39"/>
      <c r="AB33" s="39"/>
      <c r="AC33" s="39"/>
      <c r="AD33" s="39"/>
      <c r="AE33" s="39"/>
    </row>
    <row r="34" s="2" customFormat="1" ht="14.4" customHeight="1">
      <c r="A34" s="39"/>
      <c r="B34" s="45"/>
      <c r="C34" s="39"/>
      <c r="D34" s="39"/>
      <c r="E34" s="39"/>
      <c r="F34" s="148" t="s">
        <v>39</v>
      </c>
      <c r="G34" s="39"/>
      <c r="H34" s="39"/>
      <c r="I34" s="148" t="s">
        <v>38</v>
      </c>
      <c r="J34" s="39"/>
      <c r="K34" s="148" t="s">
        <v>40</v>
      </c>
      <c r="L34" s="39"/>
      <c r="M34" s="136"/>
      <c r="S34" s="39"/>
      <c r="T34" s="39"/>
      <c r="U34" s="39"/>
      <c r="V34" s="39"/>
      <c r="W34" s="39"/>
      <c r="X34" s="39"/>
      <c r="Y34" s="39"/>
      <c r="Z34" s="39"/>
      <c r="AA34" s="39"/>
      <c r="AB34" s="39"/>
      <c r="AC34" s="39"/>
      <c r="AD34" s="39"/>
      <c r="AE34" s="39"/>
    </row>
    <row r="35" s="2" customFormat="1" ht="14.4" customHeight="1">
      <c r="A35" s="39"/>
      <c r="B35" s="45"/>
      <c r="C35" s="39"/>
      <c r="D35" s="149" t="s">
        <v>41</v>
      </c>
      <c r="E35" s="134" t="s">
        <v>42</v>
      </c>
      <c r="F35" s="145">
        <f>ROUND((SUM(BE83:BE219)),  2)</f>
        <v>0</v>
      </c>
      <c r="G35" s="39"/>
      <c r="H35" s="39"/>
      <c r="I35" s="150">
        <v>0.20999999999999999</v>
      </c>
      <c r="J35" s="39"/>
      <c r="K35" s="145">
        <f>ROUND(((SUM(BE83:BE219))*I35),  2)</f>
        <v>0</v>
      </c>
      <c r="L35" s="39"/>
      <c r="M35" s="136"/>
      <c r="S35" s="39"/>
      <c r="T35" s="39"/>
      <c r="U35" s="39"/>
      <c r="V35" s="39"/>
      <c r="W35" s="39"/>
      <c r="X35" s="39"/>
      <c r="Y35" s="39"/>
      <c r="Z35" s="39"/>
      <c r="AA35" s="39"/>
      <c r="AB35" s="39"/>
      <c r="AC35" s="39"/>
      <c r="AD35" s="39"/>
      <c r="AE35" s="39"/>
    </row>
    <row r="36" s="2" customFormat="1" ht="14.4" customHeight="1">
      <c r="A36" s="39"/>
      <c r="B36" s="45"/>
      <c r="C36" s="39"/>
      <c r="D36" s="39"/>
      <c r="E36" s="134" t="s">
        <v>43</v>
      </c>
      <c r="F36" s="145">
        <f>ROUND((SUM(BF83:BF219)),  2)</f>
        <v>0</v>
      </c>
      <c r="G36" s="39"/>
      <c r="H36" s="39"/>
      <c r="I36" s="150">
        <v>0.14999999999999999</v>
      </c>
      <c r="J36" s="39"/>
      <c r="K36" s="145">
        <f>ROUND(((SUM(BF83:BF219))*I36),  2)</f>
        <v>0</v>
      </c>
      <c r="L36" s="39"/>
      <c r="M36" s="136"/>
      <c r="S36" s="39"/>
      <c r="T36" s="39"/>
      <c r="U36" s="39"/>
      <c r="V36" s="39"/>
      <c r="W36" s="39"/>
      <c r="X36" s="39"/>
      <c r="Y36" s="39"/>
      <c r="Z36" s="39"/>
      <c r="AA36" s="39"/>
      <c r="AB36" s="39"/>
      <c r="AC36" s="39"/>
      <c r="AD36" s="39"/>
      <c r="AE36" s="39"/>
    </row>
    <row r="37" hidden="1" s="2" customFormat="1" ht="14.4" customHeight="1">
      <c r="A37" s="39"/>
      <c r="B37" s="45"/>
      <c r="C37" s="39"/>
      <c r="D37" s="39"/>
      <c r="E37" s="134" t="s">
        <v>44</v>
      </c>
      <c r="F37" s="145">
        <f>ROUND((SUM(BG83:BG219)),  2)</f>
        <v>0</v>
      </c>
      <c r="G37" s="39"/>
      <c r="H37" s="39"/>
      <c r="I37" s="150">
        <v>0.20999999999999999</v>
      </c>
      <c r="J37" s="39"/>
      <c r="K37" s="145">
        <f>0</f>
        <v>0</v>
      </c>
      <c r="L37" s="39"/>
      <c r="M37" s="136"/>
      <c r="S37" s="39"/>
      <c r="T37" s="39"/>
      <c r="U37" s="39"/>
      <c r="V37" s="39"/>
      <c r="W37" s="39"/>
      <c r="X37" s="39"/>
      <c r="Y37" s="39"/>
      <c r="Z37" s="39"/>
      <c r="AA37" s="39"/>
      <c r="AB37" s="39"/>
      <c r="AC37" s="39"/>
      <c r="AD37" s="39"/>
      <c r="AE37" s="39"/>
    </row>
    <row r="38" hidden="1" s="2" customFormat="1" ht="14.4" customHeight="1">
      <c r="A38" s="39"/>
      <c r="B38" s="45"/>
      <c r="C38" s="39"/>
      <c r="D38" s="39"/>
      <c r="E38" s="134" t="s">
        <v>45</v>
      </c>
      <c r="F38" s="145">
        <f>ROUND((SUM(BH83:BH219)),  2)</f>
        <v>0</v>
      </c>
      <c r="G38" s="39"/>
      <c r="H38" s="39"/>
      <c r="I38" s="150">
        <v>0.14999999999999999</v>
      </c>
      <c r="J38" s="39"/>
      <c r="K38" s="145">
        <f>0</f>
        <v>0</v>
      </c>
      <c r="L38" s="39"/>
      <c r="M38" s="136"/>
      <c r="S38" s="39"/>
      <c r="T38" s="39"/>
      <c r="U38" s="39"/>
      <c r="V38" s="39"/>
      <c r="W38" s="39"/>
      <c r="X38" s="39"/>
      <c r="Y38" s="39"/>
      <c r="Z38" s="39"/>
      <c r="AA38" s="39"/>
      <c r="AB38" s="39"/>
      <c r="AC38" s="39"/>
      <c r="AD38" s="39"/>
      <c r="AE38" s="39"/>
    </row>
    <row r="39" hidden="1" s="2" customFormat="1" ht="14.4" customHeight="1">
      <c r="A39" s="39"/>
      <c r="B39" s="45"/>
      <c r="C39" s="39"/>
      <c r="D39" s="39"/>
      <c r="E39" s="134" t="s">
        <v>46</v>
      </c>
      <c r="F39" s="145">
        <f>ROUND((SUM(BI83:BI219)),  2)</f>
        <v>0</v>
      </c>
      <c r="G39" s="39"/>
      <c r="H39" s="39"/>
      <c r="I39" s="150">
        <v>0</v>
      </c>
      <c r="J39" s="39"/>
      <c r="K39" s="145">
        <f>0</f>
        <v>0</v>
      </c>
      <c r="L39" s="39"/>
      <c r="M39" s="13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136"/>
      <c r="S40" s="39"/>
      <c r="T40" s="39"/>
      <c r="U40" s="39"/>
      <c r="V40" s="39"/>
      <c r="W40" s="39"/>
      <c r="X40" s="39"/>
      <c r="Y40" s="39"/>
      <c r="Z40" s="39"/>
      <c r="AA40" s="39"/>
      <c r="AB40" s="39"/>
      <c r="AC40" s="39"/>
      <c r="AD40" s="39"/>
      <c r="AE40" s="39"/>
    </row>
    <row r="41" s="2" customFormat="1" ht="25.44" customHeight="1">
      <c r="A41" s="39"/>
      <c r="B41" s="45"/>
      <c r="C41" s="151"/>
      <c r="D41" s="152" t="s">
        <v>47</v>
      </c>
      <c r="E41" s="153"/>
      <c r="F41" s="153"/>
      <c r="G41" s="154" t="s">
        <v>48</v>
      </c>
      <c r="H41" s="155" t="s">
        <v>49</v>
      </c>
      <c r="I41" s="153"/>
      <c r="J41" s="153"/>
      <c r="K41" s="156">
        <f>SUM(K32:K39)</f>
        <v>0</v>
      </c>
      <c r="L41" s="157"/>
      <c r="M41" s="136"/>
      <c r="S41" s="39"/>
      <c r="T41" s="39"/>
      <c r="U41" s="39"/>
      <c r="V41" s="39"/>
      <c r="W41" s="39"/>
      <c r="X41" s="39"/>
      <c r="Y41" s="39"/>
      <c r="Z41" s="39"/>
      <c r="AA41" s="39"/>
      <c r="AB41" s="39"/>
      <c r="AC41" s="39"/>
      <c r="AD41" s="39"/>
      <c r="AE41" s="39"/>
    </row>
    <row r="42" s="2" customFormat="1" ht="14.4" customHeight="1">
      <c r="A42" s="39"/>
      <c r="B42" s="158"/>
      <c r="C42" s="159"/>
      <c r="D42" s="159"/>
      <c r="E42" s="159"/>
      <c r="F42" s="159"/>
      <c r="G42" s="159"/>
      <c r="H42" s="159"/>
      <c r="I42" s="159"/>
      <c r="J42" s="159"/>
      <c r="K42" s="159"/>
      <c r="L42" s="159"/>
      <c r="M42" s="136"/>
      <c r="S42" s="39"/>
      <c r="T42" s="39"/>
      <c r="U42" s="39"/>
      <c r="V42" s="39"/>
      <c r="W42" s="39"/>
      <c r="X42" s="39"/>
      <c r="Y42" s="39"/>
      <c r="Z42" s="39"/>
      <c r="AA42" s="39"/>
      <c r="AB42" s="39"/>
      <c r="AC42" s="39"/>
      <c r="AD42" s="39"/>
      <c r="AE42" s="39"/>
    </row>
    <row r="46" s="2" customFormat="1" ht="6.96" customHeight="1">
      <c r="A46" s="39"/>
      <c r="B46" s="160"/>
      <c r="C46" s="161"/>
      <c r="D46" s="161"/>
      <c r="E46" s="161"/>
      <c r="F46" s="161"/>
      <c r="G46" s="161"/>
      <c r="H46" s="161"/>
      <c r="I46" s="161"/>
      <c r="J46" s="161"/>
      <c r="K46" s="161"/>
      <c r="L46" s="161"/>
      <c r="M46" s="136"/>
      <c r="S46" s="39"/>
      <c r="T46" s="39"/>
      <c r="U46" s="39"/>
      <c r="V46" s="39"/>
      <c r="W46" s="39"/>
      <c r="X46" s="39"/>
      <c r="Y46" s="39"/>
      <c r="Z46" s="39"/>
      <c r="AA46" s="39"/>
      <c r="AB46" s="39"/>
      <c r="AC46" s="39"/>
      <c r="AD46" s="39"/>
      <c r="AE46" s="39"/>
    </row>
    <row r="47" s="2" customFormat="1" ht="24.96" customHeight="1">
      <c r="A47" s="39"/>
      <c r="B47" s="40"/>
      <c r="C47" s="24" t="s">
        <v>104</v>
      </c>
      <c r="D47" s="41"/>
      <c r="E47" s="41"/>
      <c r="F47" s="41"/>
      <c r="G47" s="41"/>
      <c r="H47" s="41"/>
      <c r="I47" s="41"/>
      <c r="J47" s="41"/>
      <c r="K47" s="41"/>
      <c r="L47" s="41"/>
      <c r="M47" s="13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41"/>
      <c r="M48" s="136"/>
      <c r="S48" s="39"/>
      <c r="T48" s="39"/>
      <c r="U48" s="39"/>
      <c r="V48" s="39"/>
      <c r="W48" s="39"/>
      <c r="X48" s="39"/>
      <c r="Y48" s="39"/>
      <c r="Z48" s="39"/>
      <c r="AA48" s="39"/>
      <c r="AB48" s="39"/>
      <c r="AC48" s="39"/>
      <c r="AD48" s="39"/>
      <c r="AE48" s="39"/>
    </row>
    <row r="49" s="2" customFormat="1" ht="12" customHeight="1">
      <c r="A49" s="39"/>
      <c r="B49" s="40"/>
      <c r="C49" s="33" t="s">
        <v>17</v>
      </c>
      <c r="D49" s="41"/>
      <c r="E49" s="41"/>
      <c r="F49" s="41"/>
      <c r="G49" s="41"/>
      <c r="H49" s="41"/>
      <c r="I49" s="41"/>
      <c r="J49" s="41"/>
      <c r="K49" s="41"/>
      <c r="L49" s="41"/>
      <c r="M49" s="136"/>
      <c r="S49" s="39"/>
      <c r="T49" s="39"/>
      <c r="U49" s="39"/>
      <c r="V49" s="39"/>
      <c r="W49" s="39"/>
      <c r="X49" s="39"/>
      <c r="Y49" s="39"/>
      <c r="Z49" s="39"/>
      <c r="AA49" s="39"/>
      <c r="AB49" s="39"/>
      <c r="AC49" s="39"/>
      <c r="AD49" s="39"/>
      <c r="AE49" s="39"/>
    </row>
    <row r="50" s="2" customFormat="1" ht="16.5" customHeight="1">
      <c r="A50" s="39"/>
      <c r="B50" s="40"/>
      <c r="C50" s="41"/>
      <c r="D50" s="41"/>
      <c r="E50" s="162" t="str">
        <f>E7</f>
        <v>Oprava staniční koleje v žst. Ústí n.L západ 2, 2b.SK</v>
      </c>
      <c r="F50" s="33"/>
      <c r="G50" s="33"/>
      <c r="H50" s="33"/>
      <c r="I50" s="41"/>
      <c r="J50" s="41"/>
      <c r="K50" s="41"/>
      <c r="L50" s="41"/>
      <c r="M50" s="136"/>
      <c r="S50" s="39"/>
      <c r="T50" s="39"/>
      <c r="U50" s="39"/>
      <c r="V50" s="39"/>
      <c r="W50" s="39"/>
      <c r="X50" s="39"/>
      <c r="Y50" s="39"/>
      <c r="Z50" s="39"/>
      <c r="AA50" s="39"/>
      <c r="AB50" s="39"/>
      <c r="AC50" s="39"/>
      <c r="AD50" s="39"/>
      <c r="AE50" s="39"/>
    </row>
    <row r="51" s="2" customFormat="1" ht="12" customHeight="1">
      <c r="A51" s="39"/>
      <c r="B51" s="40"/>
      <c r="C51" s="33" t="s">
        <v>100</v>
      </c>
      <c r="D51" s="41"/>
      <c r="E51" s="41"/>
      <c r="F51" s="41"/>
      <c r="G51" s="41"/>
      <c r="H51" s="41"/>
      <c r="I51" s="41"/>
      <c r="J51" s="41"/>
      <c r="K51" s="41"/>
      <c r="L51" s="41"/>
      <c r="M51" s="136"/>
      <c r="S51" s="39"/>
      <c r="T51" s="39"/>
      <c r="U51" s="39"/>
      <c r="V51" s="39"/>
      <c r="W51" s="39"/>
      <c r="X51" s="39"/>
      <c r="Y51" s="39"/>
      <c r="Z51" s="39"/>
      <c r="AA51" s="39"/>
      <c r="AB51" s="39"/>
      <c r="AC51" s="39"/>
      <c r="AD51" s="39"/>
      <c r="AE51" s="39"/>
    </row>
    <row r="52" s="2" customFormat="1" ht="16.5" customHeight="1">
      <c r="A52" s="39"/>
      <c r="B52" s="40"/>
      <c r="C52" s="41"/>
      <c r="D52" s="41"/>
      <c r="E52" s="70" t="str">
        <f>E9</f>
        <v>02 - Oprava SK č. 2</v>
      </c>
      <c r="F52" s="41"/>
      <c r="G52" s="41"/>
      <c r="H52" s="41"/>
      <c r="I52" s="41"/>
      <c r="J52" s="41"/>
      <c r="K52" s="41"/>
      <c r="L52" s="41"/>
      <c r="M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41"/>
      <c r="M53" s="136"/>
      <c r="S53" s="39"/>
      <c r="T53" s="39"/>
      <c r="U53" s="39"/>
      <c r="V53" s="39"/>
      <c r="W53" s="39"/>
      <c r="X53" s="39"/>
      <c r="Y53" s="39"/>
      <c r="Z53" s="39"/>
      <c r="AA53" s="39"/>
      <c r="AB53" s="39"/>
      <c r="AC53" s="39"/>
      <c r="AD53" s="39"/>
      <c r="AE53" s="39"/>
    </row>
    <row r="54" s="2" customFormat="1" ht="12" customHeight="1">
      <c r="A54" s="39"/>
      <c r="B54" s="40"/>
      <c r="C54" s="33" t="s">
        <v>22</v>
      </c>
      <c r="D54" s="41"/>
      <c r="E54" s="41"/>
      <c r="F54" s="28" t="str">
        <f>F12</f>
        <v xml:space="preserve"> </v>
      </c>
      <c r="G54" s="41"/>
      <c r="H54" s="41"/>
      <c r="I54" s="33" t="s">
        <v>24</v>
      </c>
      <c r="J54" s="73" t="str">
        <f>IF(J12="","",J12)</f>
        <v>26. 10. 2022</v>
      </c>
      <c r="K54" s="41"/>
      <c r="L54" s="41"/>
      <c r="M54" s="13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41"/>
      <c r="M55" s="136"/>
      <c r="S55" s="39"/>
      <c r="T55" s="39"/>
      <c r="U55" s="39"/>
      <c r="V55" s="39"/>
      <c r="W55" s="39"/>
      <c r="X55" s="39"/>
      <c r="Y55" s="39"/>
      <c r="Z55" s="39"/>
      <c r="AA55" s="39"/>
      <c r="AB55" s="39"/>
      <c r="AC55" s="39"/>
      <c r="AD55" s="39"/>
      <c r="AE55" s="39"/>
    </row>
    <row r="56" s="2" customFormat="1" ht="15.15" customHeight="1">
      <c r="A56" s="39"/>
      <c r="B56" s="40"/>
      <c r="C56" s="33" t="s">
        <v>26</v>
      </c>
      <c r="D56" s="41"/>
      <c r="E56" s="41"/>
      <c r="F56" s="28" t="str">
        <f>E15</f>
        <v>OŘ Ústí nad Labem</v>
      </c>
      <c r="G56" s="41"/>
      <c r="H56" s="41"/>
      <c r="I56" s="33" t="s">
        <v>32</v>
      </c>
      <c r="J56" s="37" t="str">
        <f>E21</f>
        <v xml:space="preserve"> </v>
      </c>
      <c r="K56" s="41"/>
      <c r="L56" s="41"/>
      <c r="M56" s="136"/>
      <c r="S56" s="39"/>
      <c r="T56" s="39"/>
      <c r="U56" s="39"/>
      <c r="V56" s="39"/>
      <c r="W56" s="39"/>
      <c r="X56" s="39"/>
      <c r="Y56" s="39"/>
      <c r="Z56" s="39"/>
      <c r="AA56" s="39"/>
      <c r="AB56" s="39"/>
      <c r="AC56" s="39"/>
      <c r="AD56" s="39"/>
      <c r="AE56" s="39"/>
    </row>
    <row r="57" s="2" customFormat="1" ht="15.15" customHeight="1">
      <c r="A57" s="39"/>
      <c r="B57" s="40"/>
      <c r="C57" s="33" t="s">
        <v>30</v>
      </c>
      <c r="D57" s="41"/>
      <c r="E57" s="41"/>
      <c r="F57" s="28" t="str">
        <f>IF(E18="","",E18)</f>
        <v>Vyplň údaj</v>
      </c>
      <c r="G57" s="41"/>
      <c r="H57" s="41"/>
      <c r="I57" s="33" t="s">
        <v>33</v>
      </c>
      <c r="J57" s="37" t="str">
        <f>E24</f>
        <v>Tomáš Šrédl</v>
      </c>
      <c r="K57" s="41"/>
      <c r="L57" s="41"/>
      <c r="M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41"/>
      <c r="M58" s="136"/>
      <c r="S58" s="39"/>
      <c r="T58" s="39"/>
      <c r="U58" s="39"/>
      <c r="V58" s="39"/>
      <c r="W58" s="39"/>
      <c r="X58" s="39"/>
      <c r="Y58" s="39"/>
      <c r="Z58" s="39"/>
      <c r="AA58" s="39"/>
      <c r="AB58" s="39"/>
      <c r="AC58" s="39"/>
      <c r="AD58" s="39"/>
      <c r="AE58" s="39"/>
    </row>
    <row r="59" s="2" customFormat="1" ht="29.28" customHeight="1">
      <c r="A59" s="39"/>
      <c r="B59" s="40"/>
      <c r="C59" s="163" t="s">
        <v>105</v>
      </c>
      <c r="D59" s="164"/>
      <c r="E59" s="164"/>
      <c r="F59" s="164"/>
      <c r="G59" s="164"/>
      <c r="H59" s="164"/>
      <c r="I59" s="165" t="s">
        <v>106</v>
      </c>
      <c r="J59" s="165" t="s">
        <v>107</v>
      </c>
      <c r="K59" s="165" t="s">
        <v>108</v>
      </c>
      <c r="L59" s="164"/>
      <c r="M59" s="13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41"/>
      <c r="M60" s="136"/>
      <c r="S60" s="39"/>
      <c r="T60" s="39"/>
      <c r="U60" s="39"/>
      <c r="V60" s="39"/>
      <c r="W60" s="39"/>
      <c r="X60" s="39"/>
      <c r="Y60" s="39"/>
      <c r="Z60" s="39"/>
      <c r="AA60" s="39"/>
      <c r="AB60" s="39"/>
      <c r="AC60" s="39"/>
      <c r="AD60" s="39"/>
      <c r="AE60" s="39"/>
    </row>
    <row r="61" s="2" customFormat="1" ht="22.8" customHeight="1">
      <c r="A61" s="39"/>
      <c r="B61" s="40"/>
      <c r="C61" s="166" t="s">
        <v>71</v>
      </c>
      <c r="D61" s="41"/>
      <c r="E61" s="41"/>
      <c r="F61" s="41"/>
      <c r="G61" s="41"/>
      <c r="H61" s="41"/>
      <c r="I61" s="103">
        <f>Q83</f>
        <v>0</v>
      </c>
      <c r="J61" s="103">
        <f>R83</f>
        <v>0</v>
      </c>
      <c r="K61" s="103">
        <f>K83</f>
        <v>0</v>
      </c>
      <c r="L61" s="41"/>
      <c r="M61" s="136"/>
      <c r="S61" s="39"/>
      <c r="T61" s="39"/>
      <c r="U61" s="39"/>
      <c r="V61" s="39"/>
      <c r="W61" s="39"/>
      <c r="X61" s="39"/>
      <c r="Y61" s="39"/>
      <c r="Z61" s="39"/>
      <c r="AA61" s="39"/>
      <c r="AB61" s="39"/>
      <c r="AC61" s="39"/>
      <c r="AD61" s="39"/>
      <c r="AE61" s="39"/>
      <c r="AU61" s="18" t="s">
        <v>109</v>
      </c>
    </row>
    <row r="62" s="9" customFormat="1" ht="24.96" customHeight="1">
      <c r="A62" s="9"/>
      <c r="B62" s="167"/>
      <c r="C62" s="168"/>
      <c r="D62" s="169" t="s">
        <v>110</v>
      </c>
      <c r="E62" s="170"/>
      <c r="F62" s="170"/>
      <c r="G62" s="170"/>
      <c r="H62" s="170"/>
      <c r="I62" s="171">
        <f>Q84</f>
        <v>0</v>
      </c>
      <c r="J62" s="171">
        <f>R84</f>
        <v>0</v>
      </c>
      <c r="K62" s="171">
        <f>K84</f>
        <v>0</v>
      </c>
      <c r="L62" s="168"/>
      <c r="M62" s="172"/>
      <c r="S62" s="9"/>
      <c r="T62" s="9"/>
      <c r="U62" s="9"/>
      <c r="V62" s="9"/>
      <c r="W62" s="9"/>
      <c r="X62" s="9"/>
      <c r="Y62" s="9"/>
      <c r="Z62" s="9"/>
      <c r="AA62" s="9"/>
      <c r="AB62" s="9"/>
      <c r="AC62" s="9"/>
      <c r="AD62" s="9"/>
      <c r="AE62" s="9"/>
    </row>
    <row r="63" s="10" customFormat="1" ht="19.92" customHeight="1">
      <c r="A63" s="10"/>
      <c r="B63" s="173"/>
      <c r="C63" s="174"/>
      <c r="D63" s="175" t="s">
        <v>111</v>
      </c>
      <c r="E63" s="176"/>
      <c r="F63" s="176"/>
      <c r="G63" s="176"/>
      <c r="H63" s="176"/>
      <c r="I63" s="177">
        <f>Q85</f>
        <v>0</v>
      </c>
      <c r="J63" s="177">
        <f>R85</f>
        <v>0</v>
      </c>
      <c r="K63" s="177">
        <f>K85</f>
        <v>0</v>
      </c>
      <c r="L63" s="174"/>
      <c r="M63" s="178"/>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41"/>
      <c r="M64" s="13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61"/>
      <c r="M65" s="13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63"/>
      <c r="M69" s="136"/>
      <c r="S69" s="39"/>
      <c r="T69" s="39"/>
      <c r="U69" s="39"/>
      <c r="V69" s="39"/>
      <c r="W69" s="39"/>
      <c r="X69" s="39"/>
      <c r="Y69" s="39"/>
      <c r="Z69" s="39"/>
      <c r="AA69" s="39"/>
      <c r="AB69" s="39"/>
      <c r="AC69" s="39"/>
      <c r="AD69" s="39"/>
      <c r="AE69" s="39"/>
    </row>
    <row r="70" s="2" customFormat="1" ht="24.96" customHeight="1">
      <c r="A70" s="39"/>
      <c r="B70" s="40"/>
      <c r="C70" s="24" t="s">
        <v>112</v>
      </c>
      <c r="D70" s="41"/>
      <c r="E70" s="41"/>
      <c r="F70" s="41"/>
      <c r="G70" s="41"/>
      <c r="H70" s="41"/>
      <c r="I70" s="41"/>
      <c r="J70" s="41"/>
      <c r="K70" s="41"/>
      <c r="L70" s="41"/>
      <c r="M70" s="13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41"/>
      <c r="M71" s="136"/>
      <c r="S71" s="39"/>
      <c r="T71" s="39"/>
      <c r="U71" s="39"/>
      <c r="V71" s="39"/>
      <c r="W71" s="39"/>
      <c r="X71" s="39"/>
      <c r="Y71" s="39"/>
      <c r="Z71" s="39"/>
      <c r="AA71" s="39"/>
      <c r="AB71" s="39"/>
      <c r="AC71" s="39"/>
      <c r="AD71" s="39"/>
      <c r="AE71" s="39"/>
    </row>
    <row r="72" s="2" customFormat="1" ht="12" customHeight="1">
      <c r="A72" s="39"/>
      <c r="B72" s="40"/>
      <c r="C72" s="33" t="s">
        <v>17</v>
      </c>
      <c r="D72" s="41"/>
      <c r="E72" s="41"/>
      <c r="F72" s="41"/>
      <c r="G72" s="41"/>
      <c r="H72" s="41"/>
      <c r="I72" s="41"/>
      <c r="J72" s="41"/>
      <c r="K72" s="41"/>
      <c r="L72" s="41"/>
      <c r="M72" s="136"/>
      <c r="S72" s="39"/>
      <c r="T72" s="39"/>
      <c r="U72" s="39"/>
      <c r="V72" s="39"/>
      <c r="W72" s="39"/>
      <c r="X72" s="39"/>
      <c r="Y72" s="39"/>
      <c r="Z72" s="39"/>
      <c r="AA72" s="39"/>
      <c r="AB72" s="39"/>
      <c r="AC72" s="39"/>
      <c r="AD72" s="39"/>
      <c r="AE72" s="39"/>
    </row>
    <row r="73" s="2" customFormat="1" ht="16.5" customHeight="1">
      <c r="A73" s="39"/>
      <c r="B73" s="40"/>
      <c r="C73" s="41"/>
      <c r="D73" s="41"/>
      <c r="E73" s="162" t="str">
        <f>E7</f>
        <v>Oprava staniční koleje v žst. Ústí n.L západ 2, 2b.SK</v>
      </c>
      <c r="F73" s="33"/>
      <c r="G73" s="33"/>
      <c r="H73" s="33"/>
      <c r="I73" s="41"/>
      <c r="J73" s="41"/>
      <c r="K73" s="41"/>
      <c r="L73" s="41"/>
      <c r="M73" s="136"/>
      <c r="S73" s="39"/>
      <c r="T73" s="39"/>
      <c r="U73" s="39"/>
      <c r="V73" s="39"/>
      <c r="W73" s="39"/>
      <c r="X73" s="39"/>
      <c r="Y73" s="39"/>
      <c r="Z73" s="39"/>
      <c r="AA73" s="39"/>
      <c r="AB73" s="39"/>
      <c r="AC73" s="39"/>
      <c r="AD73" s="39"/>
      <c r="AE73" s="39"/>
    </row>
    <row r="74" s="2" customFormat="1" ht="12" customHeight="1">
      <c r="A74" s="39"/>
      <c r="B74" s="40"/>
      <c r="C74" s="33" t="s">
        <v>100</v>
      </c>
      <c r="D74" s="41"/>
      <c r="E74" s="41"/>
      <c r="F74" s="41"/>
      <c r="G74" s="41"/>
      <c r="H74" s="41"/>
      <c r="I74" s="41"/>
      <c r="J74" s="41"/>
      <c r="K74" s="41"/>
      <c r="L74" s="41"/>
      <c r="M74" s="136"/>
      <c r="S74" s="39"/>
      <c r="T74" s="39"/>
      <c r="U74" s="39"/>
      <c r="V74" s="39"/>
      <c r="W74" s="39"/>
      <c r="X74" s="39"/>
      <c r="Y74" s="39"/>
      <c r="Z74" s="39"/>
      <c r="AA74" s="39"/>
      <c r="AB74" s="39"/>
      <c r="AC74" s="39"/>
      <c r="AD74" s="39"/>
      <c r="AE74" s="39"/>
    </row>
    <row r="75" s="2" customFormat="1" ht="16.5" customHeight="1">
      <c r="A75" s="39"/>
      <c r="B75" s="40"/>
      <c r="C75" s="41"/>
      <c r="D75" s="41"/>
      <c r="E75" s="70" t="str">
        <f>E9</f>
        <v>02 - Oprava SK č. 2</v>
      </c>
      <c r="F75" s="41"/>
      <c r="G75" s="41"/>
      <c r="H75" s="41"/>
      <c r="I75" s="41"/>
      <c r="J75" s="41"/>
      <c r="K75" s="41"/>
      <c r="L75" s="41"/>
      <c r="M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41"/>
      <c r="M76" s="136"/>
      <c r="S76" s="39"/>
      <c r="T76" s="39"/>
      <c r="U76" s="39"/>
      <c r="V76" s="39"/>
      <c r="W76" s="39"/>
      <c r="X76" s="39"/>
      <c r="Y76" s="39"/>
      <c r="Z76" s="39"/>
      <c r="AA76" s="39"/>
      <c r="AB76" s="39"/>
      <c r="AC76" s="39"/>
      <c r="AD76" s="39"/>
      <c r="AE76" s="39"/>
    </row>
    <row r="77" s="2" customFormat="1" ht="12" customHeight="1">
      <c r="A77" s="39"/>
      <c r="B77" s="40"/>
      <c r="C77" s="33" t="s">
        <v>22</v>
      </c>
      <c r="D77" s="41"/>
      <c r="E77" s="41"/>
      <c r="F77" s="28" t="str">
        <f>F12</f>
        <v xml:space="preserve"> </v>
      </c>
      <c r="G77" s="41"/>
      <c r="H77" s="41"/>
      <c r="I77" s="33" t="s">
        <v>24</v>
      </c>
      <c r="J77" s="73" t="str">
        <f>IF(J12="","",J12)</f>
        <v>26. 10. 2022</v>
      </c>
      <c r="K77" s="41"/>
      <c r="L77" s="41"/>
      <c r="M77" s="13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41"/>
      <c r="M78" s="136"/>
      <c r="S78" s="39"/>
      <c r="T78" s="39"/>
      <c r="U78" s="39"/>
      <c r="V78" s="39"/>
      <c r="W78" s="39"/>
      <c r="X78" s="39"/>
      <c r="Y78" s="39"/>
      <c r="Z78" s="39"/>
      <c r="AA78" s="39"/>
      <c r="AB78" s="39"/>
      <c r="AC78" s="39"/>
      <c r="AD78" s="39"/>
      <c r="AE78" s="39"/>
    </row>
    <row r="79" s="2" customFormat="1" ht="15.15" customHeight="1">
      <c r="A79" s="39"/>
      <c r="B79" s="40"/>
      <c r="C79" s="33" t="s">
        <v>26</v>
      </c>
      <c r="D79" s="41"/>
      <c r="E79" s="41"/>
      <c r="F79" s="28" t="str">
        <f>E15</f>
        <v>OŘ Ústí nad Labem</v>
      </c>
      <c r="G79" s="41"/>
      <c r="H79" s="41"/>
      <c r="I79" s="33" t="s">
        <v>32</v>
      </c>
      <c r="J79" s="37" t="str">
        <f>E21</f>
        <v xml:space="preserve"> </v>
      </c>
      <c r="K79" s="41"/>
      <c r="L79" s="41"/>
      <c r="M79" s="136"/>
      <c r="S79" s="39"/>
      <c r="T79" s="39"/>
      <c r="U79" s="39"/>
      <c r="V79" s="39"/>
      <c r="W79" s="39"/>
      <c r="X79" s="39"/>
      <c r="Y79" s="39"/>
      <c r="Z79" s="39"/>
      <c r="AA79" s="39"/>
      <c r="AB79" s="39"/>
      <c r="AC79" s="39"/>
      <c r="AD79" s="39"/>
      <c r="AE79" s="39"/>
    </row>
    <row r="80" s="2" customFormat="1" ht="15.15" customHeight="1">
      <c r="A80" s="39"/>
      <c r="B80" s="40"/>
      <c r="C80" s="33" t="s">
        <v>30</v>
      </c>
      <c r="D80" s="41"/>
      <c r="E80" s="41"/>
      <c r="F80" s="28" t="str">
        <f>IF(E18="","",E18)</f>
        <v>Vyplň údaj</v>
      </c>
      <c r="G80" s="41"/>
      <c r="H80" s="41"/>
      <c r="I80" s="33" t="s">
        <v>33</v>
      </c>
      <c r="J80" s="37" t="str">
        <f>E24</f>
        <v>Tomáš Šrédl</v>
      </c>
      <c r="K80" s="41"/>
      <c r="L80" s="41"/>
      <c r="M80" s="136"/>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41"/>
      <c r="M81" s="136"/>
      <c r="S81" s="39"/>
      <c r="T81" s="39"/>
      <c r="U81" s="39"/>
      <c r="V81" s="39"/>
      <c r="W81" s="39"/>
      <c r="X81" s="39"/>
      <c r="Y81" s="39"/>
      <c r="Z81" s="39"/>
      <c r="AA81" s="39"/>
      <c r="AB81" s="39"/>
      <c r="AC81" s="39"/>
      <c r="AD81" s="39"/>
      <c r="AE81" s="39"/>
    </row>
    <row r="82" s="11" customFormat="1" ht="29.28" customHeight="1">
      <c r="A82" s="179"/>
      <c r="B82" s="180"/>
      <c r="C82" s="181" t="s">
        <v>113</v>
      </c>
      <c r="D82" s="182" t="s">
        <v>56</v>
      </c>
      <c r="E82" s="182" t="s">
        <v>52</v>
      </c>
      <c r="F82" s="182" t="s">
        <v>53</v>
      </c>
      <c r="G82" s="182" t="s">
        <v>114</v>
      </c>
      <c r="H82" s="182" t="s">
        <v>115</v>
      </c>
      <c r="I82" s="182" t="s">
        <v>116</v>
      </c>
      <c r="J82" s="182" t="s">
        <v>117</v>
      </c>
      <c r="K82" s="182" t="s">
        <v>108</v>
      </c>
      <c r="L82" s="183" t="s">
        <v>118</v>
      </c>
      <c r="M82" s="184"/>
      <c r="N82" s="93" t="s">
        <v>20</v>
      </c>
      <c r="O82" s="94" t="s">
        <v>41</v>
      </c>
      <c r="P82" s="94" t="s">
        <v>119</v>
      </c>
      <c r="Q82" s="94" t="s">
        <v>120</v>
      </c>
      <c r="R82" s="94" t="s">
        <v>121</v>
      </c>
      <c r="S82" s="94" t="s">
        <v>122</v>
      </c>
      <c r="T82" s="94" t="s">
        <v>123</v>
      </c>
      <c r="U82" s="94" t="s">
        <v>124</v>
      </c>
      <c r="V82" s="94" t="s">
        <v>125</v>
      </c>
      <c r="W82" s="94" t="s">
        <v>126</v>
      </c>
      <c r="X82" s="95" t="s">
        <v>127</v>
      </c>
      <c r="Y82" s="179"/>
      <c r="Z82" s="179"/>
      <c r="AA82" s="179"/>
      <c r="AB82" s="179"/>
      <c r="AC82" s="179"/>
      <c r="AD82" s="179"/>
      <c r="AE82" s="179"/>
    </row>
    <row r="83" s="2" customFormat="1" ht="22.8" customHeight="1">
      <c r="A83" s="39"/>
      <c r="B83" s="40"/>
      <c r="C83" s="100" t="s">
        <v>128</v>
      </c>
      <c r="D83" s="41"/>
      <c r="E83" s="41"/>
      <c r="F83" s="41"/>
      <c r="G83" s="41"/>
      <c r="H83" s="41"/>
      <c r="I83" s="41"/>
      <c r="J83" s="41"/>
      <c r="K83" s="185">
        <f>BK83</f>
        <v>0</v>
      </c>
      <c r="L83" s="41"/>
      <c r="M83" s="45"/>
      <c r="N83" s="96"/>
      <c r="O83" s="186"/>
      <c r="P83" s="97"/>
      <c r="Q83" s="187">
        <f>Q84</f>
        <v>0</v>
      </c>
      <c r="R83" s="187">
        <f>R84</f>
        <v>0</v>
      </c>
      <c r="S83" s="97"/>
      <c r="T83" s="188">
        <f>T84</f>
        <v>0</v>
      </c>
      <c r="U83" s="97"/>
      <c r="V83" s="188">
        <f>V84</f>
        <v>1397.4300899999998</v>
      </c>
      <c r="W83" s="97"/>
      <c r="X83" s="189">
        <f>X84</f>
        <v>0</v>
      </c>
      <c r="Y83" s="39"/>
      <c r="Z83" s="39"/>
      <c r="AA83" s="39"/>
      <c r="AB83" s="39"/>
      <c r="AC83" s="39"/>
      <c r="AD83" s="39"/>
      <c r="AE83" s="39"/>
      <c r="AT83" s="18" t="s">
        <v>72</v>
      </c>
      <c r="AU83" s="18" t="s">
        <v>109</v>
      </c>
      <c r="BK83" s="190">
        <f>BK84</f>
        <v>0</v>
      </c>
    </row>
    <row r="84" s="12" customFormat="1" ht="25.92" customHeight="1">
      <c r="A84" s="12"/>
      <c r="B84" s="191"/>
      <c r="C84" s="192"/>
      <c r="D84" s="193" t="s">
        <v>72</v>
      </c>
      <c r="E84" s="194" t="s">
        <v>129</v>
      </c>
      <c r="F84" s="194" t="s">
        <v>130</v>
      </c>
      <c r="G84" s="192"/>
      <c r="H84" s="192"/>
      <c r="I84" s="195"/>
      <c r="J84" s="195"/>
      <c r="K84" s="196">
        <f>BK84</f>
        <v>0</v>
      </c>
      <c r="L84" s="192"/>
      <c r="M84" s="197"/>
      <c r="N84" s="198"/>
      <c r="O84" s="199"/>
      <c r="P84" s="199"/>
      <c r="Q84" s="200">
        <f>Q85</f>
        <v>0</v>
      </c>
      <c r="R84" s="200">
        <f>R85</f>
        <v>0</v>
      </c>
      <c r="S84" s="199"/>
      <c r="T84" s="201">
        <f>T85</f>
        <v>0</v>
      </c>
      <c r="U84" s="199"/>
      <c r="V84" s="201">
        <f>V85</f>
        <v>1397.4300899999998</v>
      </c>
      <c r="W84" s="199"/>
      <c r="X84" s="202">
        <f>X85</f>
        <v>0</v>
      </c>
      <c r="Y84" s="12"/>
      <c r="Z84" s="12"/>
      <c r="AA84" s="12"/>
      <c r="AB84" s="12"/>
      <c r="AC84" s="12"/>
      <c r="AD84" s="12"/>
      <c r="AE84" s="12"/>
      <c r="AR84" s="203" t="s">
        <v>81</v>
      </c>
      <c r="AT84" s="204" t="s">
        <v>72</v>
      </c>
      <c r="AU84" s="204" t="s">
        <v>73</v>
      </c>
      <c r="AY84" s="203" t="s">
        <v>131</v>
      </c>
      <c r="BK84" s="205">
        <f>BK85</f>
        <v>0</v>
      </c>
    </row>
    <row r="85" s="12" customFormat="1" ht="22.8" customHeight="1">
      <c r="A85" s="12"/>
      <c r="B85" s="191"/>
      <c r="C85" s="192"/>
      <c r="D85" s="193" t="s">
        <v>72</v>
      </c>
      <c r="E85" s="206" t="s">
        <v>132</v>
      </c>
      <c r="F85" s="206" t="s">
        <v>133</v>
      </c>
      <c r="G85" s="192"/>
      <c r="H85" s="192"/>
      <c r="I85" s="195"/>
      <c r="J85" s="195"/>
      <c r="K85" s="207">
        <f>BK85</f>
        <v>0</v>
      </c>
      <c r="L85" s="192"/>
      <c r="M85" s="197"/>
      <c r="N85" s="198"/>
      <c r="O85" s="199"/>
      <c r="P85" s="199"/>
      <c r="Q85" s="200">
        <f>SUM(Q86:Q219)</f>
        <v>0</v>
      </c>
      <c r="R85" s="200">
        <f>SUM(R86:R219)</f>
        <v>0</v>
      </c>
      <c r="S85" s="199"/>
      <c r="T85" s="201">
        <f>SUM(T86:T219)</f>
        <v>0</v>
      </c>
      <c r="U85" s="199"/>
      <c r="V85" s="201">
        <f>SUM(V86:V219)</f>
        <v>1397.4300899999998</v>
      </c>
      <c r="W85" s="199"/>
      <c r="X85" s="202">
        <f>SUM(X86:X219)</f>
        <v>0</v>
      </c>
      <c r="Y85" s="12"/>
      <c r="Z85" s="12"/>
      <c r="AA85" s="12"/>
      <c r="AB85" s="12"/>
      <c r="AC85" s="12"/>
      <c r="AD85" s="12"/>
      <c r="AE85" s="12"/>
      <c r="AR85" s="203" t="s">
        <v>81</v>
      </c>
      <c r="AT85" s="204" t="s">
        <v>72</v>
      </c>
      <c r="AU85" s="204" t="s">
        <v>81</v>
      </c>
      <c r="AY85" s="203" t="s">
        <v>131</v>
      </c>
      <c r="BK85" s="205">
        <f>SUM(BK86:BK219)</f>
        <v>0</v>
      </c>
    </row>
    <row r="86" s="2" customFormat="1" ht="24.15" customHeight="1">
      <c r="A86" s="39"/>
      <c r="B86" s="40"/>
      <c r="C86" s="208" t="s">
        <v>81</v>
      </c>
      <c r="D86" s="209" t="s">
        <v>134</v>
      </c>
      <c r="E86" s="210" t="s">
        <v>366</v>
      </c>
      <c r="F86" s="211" t="s">
        <v>367</v>
      </c>
      <c r="G86" s="212" t="s">
        <v>227</v>
      </c>
      <c r="H86" s="213">
        <v>1390</v>
      </c>
      <c r="I86" s="214"/>
      <c r="J86" s="214"/>
      <c r="K86" s="215">
        <f>ROUND(P86*H86,2)</f>
        <v>0</v>
      </c>
      <c r="L86" s="211" t="s">
        <v>138</v>
      </c>
      <c r="M86" s="45"/>
      <c r="N86" s="216" t="s">
        <v>20</v>
      </c>
      <c r="O86" s="217" t="s">
        <v>42</v>
      </c>
      <c r="P86" s="218">
        <f>I86+J86</f>
        <v>0</v>
      </c>
      <c r="Q86" s="218">
        <f>ROUND(I86*H86,2)</f>
        <v>0</v>
      </c>
      <c r="R86" s="218">
        <f>ROUND(J86*H86,2)</f>
        <v>0</v>
      </c>
      <c r="S86" s="85"/>
      <c r="T86" s="219">
        <f>S86*H86</f>
        <v>0</v>
      </c>
      <c r="U86" s="219">
        <v>0</v>
      </c>
      <c r="V86" s="219">
        <f>U86*H86</f>
        <v>0</v>
      </c>
      <c r="W86" s="219">
        <v>0</v>
      </c>
      <c r="X86" s="220">
        <f>W86*H86</f>
        <v>0</v>
      </c>
      <c r="Y86" s="39"/>
      <c r="Z86" s="39"/>
      <c r="AA86" s="39"/>
      <c r="AB86" s="39"/>
      <c r="AC86" s="39"/>
      <c r="AD86" s="39"/>
      <c r="AE86" s="39"/>
      <c r="AR86" s="221" t="s">
        <v>139</v>
      </c>
      <c r="AT86" s="221" t="s">
        <v>134</v>
      </c>
      <c r="AU86" s="221" t="s">
        <v>83</v>
      </c>
      <c r="AY86" s="18" t="s">
        <v>131</v>
      </c>
      <c r="BE86" s="222">
        <f>IF(O86="základní",K86,0)</f>
        <v>0</v>
      </c>
      <c r="BF86" s="222">
        <f>IF(O86="snížená",K86,0)</f>
        <v>0</v>
      </c>
      <c r="BG86" s="222">
        <f>IF(O86="zákl. přenesená",K86,0)</f>
        <v>0</v>
      </c>
      <c r="BH86" s="222">
        <f>IF(O86="sníž. přenesená",K86,0)</f>
        <v>0</v>
      </c>
      <c r="BI86" s="222">
        <f>IF(O86="nulová",K86,0)</f>
        <v>0</v>
      </c>
      <c r="BJ86" s="18" t="s">
        <v>81</v>
      </c>
      <c r="BK86" s="222">
        <f>ROUND(P86*H86,2)</f>
        <v>0</v>
      </c>
      <c r="BL86" s="18" t="s">
        <v>139</v>
      </c>
      <c r="BM86" s="221" t="s">
        <v>368</v>
      </c>
    </row>
    <row r="87" s="2" customFormat="1">
      <c r="A87" s="39"/>
      <c r="B87" s="40"/>
      <c r="C87" s="41"/>
      <c r="D87" s="223" t="s">
        <v>141</v>
      </c>
      <c r="E87" s="41"/>
      <c r="F87" s="224" t="s">
        <v>369</v>
      </c>
      <c r="G87" s="41"/>
      <c r="H87" s="41"/>
      <c r="I87" s="225"/>
      <c r="J87" s="225"/>
      <c r="K87" s="41"/>
      <c r="L87" s="41"/>
      <c r="M87" s="45"/>
      <c r="N87" s="226"/>
      <c r="O87" s="227"/>
      <c r="P87" s="85"/>
      <c r="Q87" s="85"/>
      <c r="R87" s="85"/>
      <c r="S87" s="85"/>
      <c r="T87" s="85"/>
      <c r="U87" s="85"/>
      <c r="V87" s="85"/>
      <c r="W87" s="85"/>
      <c r="X87" s="86"/>
      <c r="Y87" s="39"/>
      <c r="Z87" s="39"/>
      <c r="AA87" s="39"/>
      <c r="AB87" s="39"/>
      <c r="AC87" s="39"/>
      <c r="AD87" s="39"/>
      <c r="AE87" s="39"/>
      <c r="AT87" s="18" t="s">
        <v>141</v>
      </c>
      <c r="AU87" s="18" t="s">
        <v>83</v>
      </c>
    </row>
    <row r="88" s="13" customFormat="1">
      <c r="A88" s="13"/>
      <c r="B88" s="228"/>
      <c r="C88" s="229"/>
      <c r="D88" s="223" t="s">
        <v>143</v>
      </c>
      <c r="E88" s="230" t="s">
        <v>20</v>
      </c>
      <c r="F88" s="231" t="s">
        <v>370</v>
      </c>
      <c r="G88" s="229"/>
      <c r="H88" s="232">
        <v>1390</v>
      </c>
      <c r="I88" s="233"/>
      <c r="J88" s="233"/>
      <c r="K88" s="229"/>
      <c r="L88" s="229"/>
      <c r="M88" s="234"/>
      <c r="N88" s="235"/>
      <c r="O88" s="236"/>
      <c r="P88" s="236"/>
      <c r="Q88" s="236"/>
      <c r="R88" s="236"/>
      <c r="S88" s="236"/>
      <c r="T88" s="236"/>
      <c r="U88" s="236"/>
      <c r="V88" s="236"/>
      <c r="W88" s="236"/>
      <c r="X88" s="237"/>
      <c r="Y88" s="13"/>
      <c r="Z88" s="13"/>
      <c r="AA88" s="13"/>
      <c r="AB88" s="13"/>
      <c r="AC88" s="13"/>
      <c r="AD88" s="13"/>
      <c r="AE88" s="13"/>
      <c r="AT88" s="238" t="s">
        <v>143</v>
      </c>
      <c r="AU88" s="238" t="s">
        <v>83</v>
      </c>
      <c r="AV88" s="13" t="s">
        <v>83</v>
      </c>
      <c r="AW88" s="13" t="s">
        <v>5</v>
      </c>
      <c r="AX88" s="13" t="s">
        <v>81</v>
      </c>
      <c r="AY88" s="238" t="s">
        <v>131</v>
      </c>
    </row>
    <row r="89" s="2" customFormat="1">
      <c r="A89" s="39"/>
      <c r="B89" s="40"/>
      <c r="C89" s="208" t="s">
        <v>139</v>
      </c>
      <c r="D89" s="209" t="s">
        <v>134</v>
      </c>
      <c r="E89" s="210" t="s">
        <v>152</v>
      </c>
      <c r="F89" s="211" t="s">
        <v>153</v>
      </c>
      <c r="G89" s="212" t="s">
        <v>137</v>
      </c>
      <c r="H89" s="213">
        <v>120</v>
      </c>
      <c r="I89" s="214"/>
      <c r="J89" s="214"/>
      <c r="K89" s="215">
        <f>ROUND(P89*H89,2)</f>
        <v>0</v>
      </c>
      <c r="L89" s="211" t="s">
        <v>138</v>
      </c>
      <c r="M89" s="45"/>
      <c r="N89" s="216" t="s">
        <v>20</v>
      </c>
      <c r="O89" s="217" t="s">
        <v>42</v>
      </c>
      <c r="P89" s="218">
        <f>I89+J89</f>
        <v>0</v>
      </c>
      <c r="Q89" s="218">
        <f>ROUND(I89*H89,2)</f>
        <v>0</v>
      </c>
      <c r="R89" s="218">
        <f>ROUND(J89*H89,2)</f>
        <v>0</v>
      </c>
      <c r="S89" s="85"/>
      <c r="T89" s="219">
        <f>S89*H89</f>
        <v>0</v>
      </c>
      <c r="U89" s="219">
        <v>0</v>
      </c>
      <c r="V89" s="219">
        <f>U89*H89</f>
        <v>0</v>
      </c>
      <c r="W89" s="219">
        <v>0</v>
      </c>
      <c r="X89" s="220">
        <f>W89*H89</f>
        <v>0</v>
      </c>
      <c r="Y89" s="39"/>
      <c r="Z89" s="39"/>
      <c r="AA89" s="39"/>
      <c r="AB89" s="39"/>
      <c r="AC89" s="39"/>
      <c r="AD89" s="39"/>
      <c r="AE89" s="39"/>
      <c r="AR89" s="221" t="s">
        <v>139</v>
      </c>
      <c r="AT89" s="221" t="s">
        <v>134</v>
      </c>
      <c r="AU89" s="221" t="s">
        <v>83</v>
      </c>
      <c r="AY89" s="18" t="s">
        <v>131</v>
      </c>
      <c r="BE89" s="222">
        <f>IF(O89="základní",K89,0)</f>
        <v>0</v>
      </c>
      <c r="BF89" s="222">
        <f>IF(O89="snížená",K89,0)</f>
        <v>0</v>
      </c>
      <c r="BG89" s="222">
        <f>IF(O89="zákl. přenesená",K89,0)</f>
        <v>0</v>
      </c>
      <c r="BH89" s="222">
        <f>IF(O89="sníž. přenesená",K89,0)</f>
        <v>0</v>
      </c>
      <c r="BI89" s="222">
        <f>IF(O89="nulová",K89,0)</f>
        <v>0</v>
      </c>
      <c r="BJ89" s="18" t="s">
        <v>81</v>
      </c>
      <c r="BK89" s="222">
        <f>ROUND(P89*H89,2)</f>
        <v>0</v>
      </c>
      <c r="BL89" s="18" t="s">
        <v>139</v>
      </c>
      <c r="BM89" s="221" t="s">
        <v>154</v>
      </c>
    </row>
    <row r="90" s="2" customFormat="1">
      <c r="A90" s="39"/>
      <c r="B90" s="40"/>
      <c r="C90" s="41"/>
      <c r="D90" s="223" t="s">
        <v>141</v>
      </c>
      <c r="E90" s="41"/>
      <c r="F90" s="224" t="s">
        <v>155</v>
      </c>
      <c r="G90" s="41"/>
      <c r="H90" s="41"/>
      <c r="I90" s="225"/>
      <c r="J90" s="225"/>
      <c r="K90" s="41"/>
      <c r="L90" s="41"/>
      <c r="M90" s="45"/>
      <c r="N90" s="226"/>
      <c r="O90" s="227"/>
      <c r="P90" s="85"/>
      <c r="Q90" s="85"/>
      <c r="R90" s="85"/>
      <c r="S90" s="85"/>
      <c r="T90" s="85"/>
      <c r="U90" s="85"/>
      <c r="V90" s="85"/>
      <c r="W90" s="85"/>
      <c r="X90" s="86"/>
      <c r="Y90" s="39"/>
      <c r="Z90" s="39"/>
      <c r="AA90" s="39"/>
      <c r="AB90" s="39"/>
      <c r="AC90" s="39"/>
      <c r="AD90" s="39"/>
      <c r="AE90" s="39"/>
      <c r="AT90" s="18" t="s">
        <v>141</v>
      </c>
      <c r="AU90" s="18" t="s">
        <v>83</v>
      </c>
    </row>
    <row r="91" s="2" customFormat="1" ht="24.15" customHeight="1">
      <c r="A91" s="39"/>
      <c r="B91" s="40"/>
      <c r="C91" s="239" t="s">
        <v>132</v>
      </c>
      <c r="D91" s="240" t="s">
        <v>168</v>
      </c>
      <c r="E91" s="241" t="s">
        <v>371</v>
      </c>
      <c r="F91" s="242" t="s">
        <v>372</v>
      </c>
      <c r="G91" s="243" t="s">
        <v>137</v>
      </c>
      <c r="H91" s="244">
        <v>1132</v>
      </c>
      <c r="I91" s="245"/>
      <c r="J91" s="246"/>
      <c r="K91" s="247">
        <f>ROUND(P91*H91,2)</f>
        <v>0</v>
      </c>
      <c r="L91" s="242" t="s">
        <v>138</v>
      </c>
      <c r="M91" s="248"/>
      <c r="N91" s="249" t="s">
        <v>20</v>
      </c>
      <c r="O91" s="217" t="s">
        <v>42</v>
      </c>
      <c r="P91" s="218">
        <f>I91+J91</f>
        <v>0</v>
      </c>
      <c r="Q91" s="218">
        <f>ROUND(I91*H91,2)</f>
        <v>0</v>
      </c>
      <c r="R91" s="218">
        <f>ROUND(J91*H91,2)</f>
        <v>0</v>
      </c>
      <c r="S91" s="85"/>
      <c r="T91" s="219">
        <f>S91*H91</f>
        <v>0</v>
      </c>
      <c r="U91" s="219">
        <v>0.32705000000000001</v>
      </c>
      <c r="V91" s="219">
        <f>U91*H91</f>
        <v>370.22059999999999</v>
      </c>
      <c r="W91" s="219">
        <v>0</v>
      </c>
      <c r="X91" s="220">
        <f>W91*H91</f>
        <v>0</v>
      </c>
      <c r="Y91" s="39"/>
      <c r="Z91" s="39"/>
      <c r="AA91" s="39"/>
      <c r="AB91" s="39"/>
      <c r="AC91" s="39"/>
      <c r="AD91" s="39"/>
      <c r="AE91" s="39"/>
      <c r="AR91" s="221" t="s">
        <v>171</v>
      </c>
      <c r="AT91" s="221" t="s">
        <v>168</v>
      </c>
      <c r="AU91" s="221" t="s">
        <v>83</v>
      </c>
      <c r="AY91" s="18" t="s">
        <v>131</v>
      </c>
      <c r="BE91" s="222">
        <f>IF(O91="základní",K91,0)</f>
        <v>0</v>
      </c>
      <c r="BF91" s="222">
        <f>IF(O91="snížená",K91,0)</f>
        <v>0</v>
      </c>
      <c r="BG91" s="222">
        <f>IF(O91="zákl. přenesená",K91,0)</f>
        <v>0</v>
      </c>
      <c r="BH91" s="222">
        <f>IF(O91="sníž. přenesená",K91,0)</f>
        <v>0</v>
      </c>
      <c r="BI91" s="222">
        <f>IF(O91="nulová",K91,0)</f>
        <v>0</v>
      </c>
      <c r="BJ91" s="18" t="s">
        <v>81</v>
      </c>
      <c r="BK91" s="222">
        <f>ROUND(P91*H91,2)</f>
        <v>0</v>
      </c>
      <c r="BL91" s="18" t="s">
        <v>139</v>
      </c>
      <c r="BM91" s="221" t="s">
        <v>373</v>
      </c>
    </row>
    <row r="92" s="2" customFormat="1">
      <c r="A92" s="39"/>
      <c r="B92" s="40"/>
      <c r="C92" s="41"/>
      <c r="D92" s="223" t="s">
        <v>141</v>
      </c>
      <c r="E92" s="41"/>
      <c r="F92" s="224" t="s">
        <v>372</v>
      </c>
      <c r="G92" s="41"/>
      <c r="H92" s="41"/>
      <c r="I92" s="225"/>
      <c r="J92" s="225"/>
      <c r="K92" s="41"/>
      <c r="L92" s="41"/>
      <c r="M92" s="45"/>
      <c r="N92" s="226"/>
      <c r="O92" s="227"/>
      <c r="P92" s="85"/>
      <c r="Q92" s="85"/>
      <c r="R92" s="85"/>
      <c r="S92" s="85"/>
      <c r="T92" s="85"/>
      <c r="U92" s="85"/>
      <c r="V92" s="85"/>
      <c r="W92" s="85"/>
      <c r="X92" s="86"/>
      <c r="Y92" s="39"/>
      <c r="Z92" s="39"/>
      <c r="AA92" s="39"/>
      <c r="AB92" s="39"/>
      <c r="AC92" s="39"/>
      <c r="AD92" s="39"/>
      <c r="AE92" s="39"/>
      <c r="AT92" s="18" t="s">
        <v>141</v>
      </c>
      <c r="AU92" s="18" t="s">
        <v>83</v>
      </c>
    </row>
    <row r="93" s="13" customFormat="1">
      <c r="A93" s="13"/>
      <c r="B93" s="228"/>
      <c r="C93" s="229"/>
      <c r="D93" s="223" t="s">
        <v>143</v>
      </c>
      <c r="E93" s="230" t="s">
        <v>20</v>
      </c>
      <c r="F93" s="231" t="s">
        <v>374</v>
      </c>
      <c r="G93" s="229"/>
      <c r="H93" s="232">
        <v>1132</v>
      </c>
      <c r="I93" s="233"/>
      <c r="J93" s="233"/>
      <c r="K93" s="229"/>
      <c r="L93" s="229"/>
      <c r="M93" s="234"/>
      <c r="N93" s="235"/>
      <c r="O93" s="236"/>
      <c r="P93" s="236"/>
      <c r="Q93" s="236"/>
      <c r="R93" s="236"/>
      <c r="S93" s="236"/>
      <c r="T93" s="236"/>
      <c r="U93" s="236"/>
      <c r="V93" s="236"/>
      <c r="W93" s="236"/>
      <c r="X93" s="237"/>
      <c r="Y93" s="13"/>
      <c r="Z93" s="13"/>
      <c r="AA93" s="13"/>
      <c r="AB93" s="13"/>
      <c r="AC93" s="13"/>
      <c r="AD93" s="13"/>
      <c r="AE93" s="13"/>
      <c r="AT93" s="238" t="s">
        <v>143</v>
      </c>
      <c r="AU93" s="238" t="s">
        <v>83</v>
      </c>
      <c r="AV93" s="13" t="s">
        <v>83</v>
      </c>
      <c r="AW93" s="13" t="s">
        <v>5</v>
      </c>
      <c r="AX93" s="13" t="s">
        <v>81</v>
      </c>
      <c r="AY93" s="238" t="s">
        <v>131</v>
      </c>
    </row>
    <row r="94" s="2" customFormat="1">
      <c r="A94" s="39"/>
      <c r="B94" s="40"/>
      <c r="C94" s="239" t="s">
        <v>167</v>
      </c>
      <c r="D94" s="240" t="s">
        <v>168</v>
      </c>
      <c r="E94" s="241" t="s">
        <v>169</v>
      </c>
      <c r="F94" s="242" t="s">
        <v>170</v>
      </c>
      <c r="G94" s="243" t="s">
        <v>137</v>
      </c>
      <c r="H94" s="244">
        <v>46</v>
      </c>
      <c r="I94" s="245"/>
      <c r="J94" s="246"/>
      <c r="K94" s="247">
        <f>ROUND(P94*H94,2)</f>
        <v>0</v>
      </c>
      <c r="L94" s="242" t="s">
        <v>138</v>
      </c>
      <c r="M94" s="248"/>
      <c r="N94" s="249" t="s">
        <v>20</v>
      </c>
      <c r="O94" s="217" t="s">
        <v>42</v>
      </c>
      <c r="P94" s="218">
        <f>I94+J94</f>
        <v>0</v>
      </c>
      <c r="Q94" s="218">
        <f>ROUND(I94*H94,2)</f>
        <v>0</v>
      </c>
      <c r="R94" s="218">
        <f>ROUND(J94*H94,2)</f>
        <v>0</v>
      </c>
      <c r="S94" s="85"/>
      <c r="T94" s="219">
        <f>S94*H94</f>
        <v>0</v>
      </c>
      <c r="U94" s="219">
        <v>0.00021000000000000001</v>
      </c>
      <c r="V94" s="219">
        <f>U94*H94</f>
        <v>0.0096600000000000002</v>
      </c>
      <c r="W94" s="219">
        <v>0</v>
      </c>
      <c r="X94" s="220">
        <f>W94*H94</f>
        <v>0</v>
      </c>
      <c r="Y94" s="39"/>
      <c r="Z94" s="39"/>
      <c r="AA94" s="39"/>
      <c r="AB94" s="39"/>
      <c r="AC94" s="39"/>
      <c r="AD94" s="39"/>
      <c r="AE94" s="39"/>
      <c r="AR94" s="221" t="s">
        <v>171</v>
      </c>
      <c r="AT94" s="221" t="s">
        <v>168</v>
      </c>
      <c r="AU94" s="221" t="s">
        <v>83</v>
      </c>
      <c r="AY94" s="18" t="s">
        <v>131</v>
      </c>
      <c r="BE94" s="222">
        <f>IF(O94="základní",K94,0)</f>
        <v>0</v>
      </c>
      <c r="BF94" s="222">
        <f>IF(O94="snížená",K94,0)</f>
        <v>0</v>
      </c>
      <c r="BG94" s="222">
        <f>IF(O94="zákl. přenesená",K94,0)</f>
        <v>0</v>
      </c>
      <c r="BH94" s="222">
        <f>IF(O94="sníž. přenesená",K94,0)</f>
        <v>0</v>
      </c>
      <c r="BI94" s="222">
        <f>IF(O94="nulová",K94,0)</f>
        <v>0</v>
      </c>
      <c r="BJ94" s="18" t="s">
        <v>81</v>
      </c>
      <c r="BK94" s="222">
        <f>ROUND(P94*H94,2)</f>
        <v>0</v>
      </c>
      <c r="BL94" s="18" t="s">
        <v>139</v>
      </c>
      <c r="BM94" s="221" t="s">
        <v>375</v>
      </c>
    </row>
    <row r="95" s="2" customFormat="1">
      <c r="A95" s="39"/>
      <c r="B95" s="40"/>
      <c r="C95" s="41"/>
      <c r="D95" s="223" t="s">
        <v>141</v>
      </c>
      <c r="E95" s="41"/>
      <c r="F95" s="224" t="s">
        <v>170</v>
      </c>
      <c r="G95" s="41"/>
      <c r="H95" s="41"/>
      <c r="I95" s="225"/>
      <c r="J95" s="225"/>
      <c r="K95" s="41"/>
      <c r="L95" s="41"/>
      <c r="M95" s="45"/>
      <c r="N95" s="226"/>
      <c r="O95" s="227"/>
      <c r="P95" s="85"/>
      <c r="Q95" s="85"/>
      <c r="R95" s="85"/>
      <c r="S95" s="85"/>
      <c r="T95" s="85"/>
      <c r="U95" s="85"/>
      <c r="V95" s="85"/>
      <c r="W95" s="85"/>
      <c r="X95" s="86"/>
      <c r="Y95" s="39"/>
      <c r="Z95" s="39"/>
      <c r="AA95" s="39"/>
      <c r="AB95" s="39"/>
      <c r="AC95" s="39"/>
      <c r="AD95" s="39"/>
      <c r="AE95" s="39"/>
      <c r="AT95" s="18" t="s">
        <v>141</v>
      </c>
      <c r="AU95" s="18" t="s">
        <v>83</v>
      </c>
    </row>
    <row r="96" s="13" customFormat="1">
      <c r="A96" s="13"/>
      <c r="B96" s="228"/>
      <c r="C96" s="229"/>
      <c r="D96" s="223" t="s">
        <v>143</v>
      </c>
      <c r="E96" s="230" t="s">
        <v>20</v>
      </c>
      <c r="F96" s="231" t="s">
        <v>376</v>
      </c>
      <c r="G96" s="229"/>
      <c r="H96" s="232">
        <v>46</v>
      </c>
      <c r="I96" s="233"/>
      <c r="J96" s="233"/>
      <c r="K96" s="229"/>
      <c r="L96" s="229"/>
      <c r="M96" s="234"/>
      <c r="N96" s="235"/>
      <c r="O96" s="236"/>
      <c r="P96" s="236"/>
      <c r="Q96" s="236"/>
      <c r="R96" s="236"/>
      <c r="S96" s="236"/>
      <c r="T96" s="236"/>
      <c r="U96" s="236"/>
      <c r="V96" s="236"/>
      <c r="W96" s="236"/>
      <c r="X96" s="237"/>
      <c r="Y96" s="13"/>
      <c r="Z96" s="13"/>
      <c r="AA96" s="13"/>
      <c r="AB96" s="13"/>
      <c r="AC96" s="13"/>
      <c r="AD96" s="13"/>
      <c r="AE96" s="13"/>
      <c r="AT96" s="238" t="s">
        <v>143</v>
      </c>
      <c r="AU96" s="238" t="s">
        <v>83</v>
      </c>
      <c r="AV96" s="13" t="s">
        <v>83</v>
      </c>
      <c r="AW96" s="13" t="s">
        <v>5</v>
      </c>
      <c r="AX96" s="13" t="s">
        <v>81</v>
      </c>
      <c r="AY96" s="238" t="s">
        <v>131</v>
      </c>
    </row>
    <row r="97" s="2" customFormat="1" ht="24.15" customHeight="1">
      <c r="A97" s="39"/>
      <c r="B97" s="40"/>
      <c r="C97" s="208" t="s">
        <v>174</v>
      </c>
      <c r="D97" s="209" t="s">
        <v>134</v>
      </c>
      <c r="E97" s="210" t="s">
        <v>377</v>
      </c>
      <c r="F97" s="211" t="s">
        <v>378</v>
      </c>
      <c r="G97" s="212" t="s">
        <v>137</v>
      </c>
      <c r="H97" s="213">
        <v>1132</v>
      </c>
      <c r="I97" s="214"/>
      <c r="J97" s="214"/>
      <c r="K97" s="215">
        <f>ROUND(P97*H97,2)</f>
        <v>0</v>
      </c>
      <c r="L97" s="211" t="s">
        <v>138</v>
      </c>
      <c r="M97" s="45"/>
      <c r="N97" s="216" t="s">
        <v>20</v>
      </c>
      <c r="O97" s="217" t="s">
        <v>42</v>
      </c>
      <c r="P97" s="218">
        <f>I97+J97</f>
        <v>0</v>
      </c>
      <c r="Q97" s="218">
        <f>ROUND(I97*H97,2)</f>
        <v>0</v>
      </c>
      <c r="R97" s="218">
        <f>ROUND(J97*H97,2)</f>
        <v>0</v>
      </c>
      <c r="S97" s="85"/>
      <c r="T97" s="219">
        <f>S97*H97</f>
        <v>0</v>
      </c>
      <c r="U97" s="219">
        <v>0</v>
      </c>
      <c r="V97" s="219">
        <f>U97*H97</f>
        <v>0</v>
      </c>
      <c r="W97" s="219">
        <v>0</v>
      </c>
      <c r="X97" s="220">
        <f>W97*H97</f>
        <v>0</v>
      </c>
      <c r="Y97" s="39"/>
      <c r="Z97" s="39"/>
      <c r="AA97" s="39"/>
      <c r="AB97" s="39"/>
      <c r="AC97" s="39"/>
      <c r="AD97" s="39"/>
      <c r="AE97" s="39"/>
      <c r="AR97" s="221" t="s">
        <v>139</v>
      </c>
      <c r="AT97" s="221" t="s">
        <v>134</v>
      </c>
      <c r="AU97" s="221" t="s">
        <v>83</v>
      </c>
      <c r="AY97" s="18" t="s">
        <v>131</v>
      </c>
      <c r="BE97" s="222">
        <f>IF(O97="základní",K97,0)</f>
        <v>0</v>
      </c>
      <c r="BF97" s="222">
        <f>IF(O97="snížená",K97,0)</f>
        <v>0</v>
      </c>
      <c r="BG97" s="222">
        <f>IF(O97="zákl. přenesená",K97,0)</f>
        <v>0</v>
      </c>
      <c r="BH97" s="222">
        <f>IF(O97="sníž. přenesená",K97,0)</f>
        <v>0</v>
      </c>
      <c r="BI97" s="222">
        <f>IF(O97="nulová",K97,0)</f>
        <v>0</v>
      </c>
      <c r="BJ97" s="18" t="s">
        <v>81</v>
      </c>
      <c r="BK97" s="222">
        <f>ROUND(P97*H97,2)</f>
        <v>0</v>
      </c>
      <c r="BL97" s="18" t="s">
        <v>139</v>
      </c>
      <c r="BM97" s="221" t="s">
        <v>379</v>
      </c>
    </row>
    <row r="98" s="2" customFormat="1">
      <c r="A98" s="39"/>
      <c r="B98" s="40"/>
      <c r="C98" s="41"/>
      <c r="D98" s="223" t="s">
        <v>141</v>
      </c>
      <c r="E98" s="41"/>
      <c r="F98" s="224" t="s">
        <v>380</v>
      </c>
      <c r="G98" s="41"/>
      <c r="H98" s="41"/>
      <c r="I98" s="225"/>
      <c r="J98" s="225"/>
      <c r="K98" s="41"/>
      <c r="L98" s="41"/>
      <c r="M98" s="45"/>
      <c r="N98" s="226"/>
      <c r="O98" s="227"/>
      <c r="P98" s="85"/>
      <c r="Q98" s="85"/>
      <c r="R98" s="85"/>
      <c r="S98" s="85"/>
      <c r="T98" s="85"/>
      <c r="U98" s="85"/>
      <c r="V98" s="85"/>
      <c r="W98" s="85"/>
      <c r="X98" s="86"/>
      <c r="Y98" s="39"/>
      <c r="Z98" s="39"/>
      <c r="AA98" s="39"/>
      <c r="AB98" s="39"/>
      <c r="AC98" s="39"/>
      <c r="AD98" s="39"/>
      <c r="AE98" s="39"/>
      <c r="AT98" s="18" t="s">
        <v>141</v>
      </c>
      <c r="AU98" s="18" t="s">
        <v>83</v>
      </c>
    </row>
    <row r="99" s="13" customFormat="1">
      <c r="A99" s="13"/>
      <c r="B99" s="228"/>
      <c r="C99" s="229"/>
      <c r="D99" s="223" t="s">
        <v>143</v>
      </c>
      <c r="E99" s="230" t="s">
        <v>20</v>
      </c>
      <c r="F99" s="231" t="s">
        <v>381</v>
      </c>
      <c r="G99" s="229"/>
      <c r="H99" s="232">
        <v>1132</v>
      </c>
      <c r="I99" s="233"/>
      <c r="J99" s="233"/>
      <c r="K99" s="229"/>
      <c r="L99" s="229"/>
      <c r="M99" s="234"/>
      <c r="N99" s="235"/>
      <c r="O99" s="236"/>
      <c r="P99" s="236"/>
      <c r="Q99" s="236"/>
      <c r="R99" s="236"/>
      <c r="S99" s="236"/>
      <c r="T99" s="236"/>
      <c r="U99" s="236"/>
      <c r="V99" s="236"/>
      <c r="W99" s="236"/>
      <c r="X99" s="237"/>
      <c r="Y99" s="13"/>
      <c r="Z99" s="13"/>
      <c r="AA99" s="13"/>
      <c r="AB99" s="13"/>
      <c r="AC99" s="13"/>
      <c r="AD99" s="13"/>
      <c r="AE99" s="13"/>
      <c r="AT99" s="238" t="s">
        <v>143</v>
      </c>
      <c r="AU99" s="238" t="s">
        <v>83</v>
      </c>
      <c r="AV99" s="13" t="s">
        <v>83</v>
      </c>
      <c r="AW99" s="13" t="s">
        <v>5</v>
      </c>
      <c r="AX99" s="13" t="s">
        <v>81</v>
      </c>
      <c r="AY99" s="238" t="s">
        <v>131</v>
      </c>
    </row>
    <row r="100" s="2" customFormat="1" ht="24.15" customHeight="1">
      <c r="A100" s="39"/>
      <c r="B100" s="40"/>
      <c r="C100" s="208" t="s">
        <v>171</v>
      </c>
      <c r="D100" s="209" t="s">
        <v>134</v>
      </c>
      <c r="E100" s="210" t="s">
        <v>162</v>
      </c>
      <c r="F100" s="211" t="s">
        <v>163</v>
      </c>
      <c r="G100" s="212" t="s">
        <v>137</v>
      </c>
      <c r="H100" s="213">
        <v>23</v>
      </c>
      <c r="I100" s="214"/>
      <c r="J100" s="214"/>
      <c r="K100" s="215">
        <f>ROUND(P100*H100,2)</f>
        <v>0</v>
      </c>
      <c r="L100" s="211" t="s">
        <v>138</v>
      </c>
      <c r="M100" s="45"/>
      <c r="N100" s="216" t="s">
        <v>20</v>
      </c>
      <c r="O100" s="217" t="s">
        <v>42</v>
      </c>
      <c r="P100" s="218">
        <f>I100+J100</f>
        <v>0</v>
      </c>
      <c r="Q100" s="218">
        <f>ROUND(I100*H100,2)</f>
        <v>0</v>
      </c>
      <c r="R100" s="218">
        <f>ROUND(J100*H100,2)</f>
        <v>0</v>
      </c>
      <c r="S100" s="85"/>
      <c r="T100" s="219">
        <f>S100*H100</f>
        <v>0</v>
      </c>
      <c r="U100" s="219">
        <v>0</v>
      </c>
      <c r="V100" s="219">
        <f>U100*H100</f>
        <v>0</v>
      </c>
      <c r="W100" s="219">
        <v>0</v>
      </c>
      <c r="X100" s="220">
        <f>W100*H100</f>
        <v>0</v>
      </c>
      <c r="Y100" s="39"/>
      <c r="Z100" s="39"/>
      <c r="AA100" s="39"/>
      <c r="AB100" s="39"/>
      <c r="AC100" s="39"/>
      <c r="AD100" s="39"/>
      <c r="AE100" s="39"/>
      <c r="AR100" s="221" t="s">
        <v>139</v>
      </c>
      <c r="AT100" s="221" t="s">
        <v>134</v>
      </c>
      <c r="AU100" s="221" t="s">
        <v>83</v>
      </c>
      <c r="AY100" s="18" t="s">
        <v>131</v>
      </c>
      <c r="BE100" s="222">
        <f>IF(O100="základní",K100,0)</f>
        <v>0</v>
      </c>
      <c r="BF100" s="222">
        <f>IF(O100="snížená",K100,0)</f>
        <v>0</v>
      </c>
      <c r="BG100" s="222">
        <f>IF(O100="zákl. přenesená",K100,0)</f>
        <v>0</v>
      </c>
      <c r="BH100" s="222">
        <f>IF(O100="sníž. přenesená",K100,0)</f>
        <v>0</v>
      </c>
      <c r="BI100" s="222">
        <f>IF(O100="nulová",K100,0)</f>
        <v>0</v>
      </c>
      <c r="BJ100" s="18" t="s">
        <v>81</v>
      </c>
      <c r="BK100" s="222">
        <f>ROUND(P100*H100,2)</f>
        <v>0</v>
      </c>
      <c r="BL100" s="18" t="s">
        <v>139</v>
      </c>
      <c r="BM100" s="221" t="s">
        <v>164</v>
      </c>
    </row>
    <row r="101" s="2" customFormat="1">
      <c r="A101" s="39"/>
      <c r="B101" s="40"/>
      <c r="C101" s="41"/>
      <c r="D101" s="223" t="s">
        <v>141</v>
      </c>
      <c r="E101" s="41"/>
      <c r="F101" s="224" t="s">
        <v>165</v>
      </c>
      <c r="G101" s="41"/>
      <c r="H101" s="41"/>
      <c r="I101" s="225"/>
      <c r="J101" s="225"/>
      <c r="K101" s="41"/>
      <c r="L101" s="41"/>
      <c r="M101" s="45"/>
      <c r="N101" s="226"/>
      <c r="O101" s="227"/>
      <c r="P101" s="85"/>
      <c r="Q101" s="85"/>
      <c r="R101" s="85"/>
      <c r="S101" s="85"/>
      <c r="T101" s="85"/>
      <c r="U101" s="85"/>
      <c r="V101" s="85"/>
      <c r="W101" s="85"/>
      <c r="X101" s="86"/>
      <c r="Y101" s="39"/>
      <c r="Z101" s="39"/>
      <c r="AA101" s="39"/>
      <c r="AB101" s="39"/>
      <c r="AC101" s="39"/>
      <c r="AD101" s="39"/>
      <c r="AE101" s="39"/>
      <c r="AT101" s="18" t="s">
        <v>141</v>
      </c>
      <c r="AU101" s="18" t="s">
        <v>83</v>
      </c>
    </row>
    <row r="102" s="13" customFormat="1">
      <c r="A102" s="13"/>
      <c r="B102" s="228"/>
      <c r="C102" s="229"/>
      <c r="D102" s="223" t="s">
        <v>143</v>
      </c>
      <c r="E102" s="230" t="s">
        <v>20</v>
      </c>
      <c r="F102" s="231" t="s">
        <v>382</v>
      </c>
      <c r="G102" s="229"/>
      <c r="H102" s="232">
        <v>23</v>
      </c>
      <c r="I102" s="233"/>
      <c r="J102" s="233"/>
      <c r="K102" s="229"/>
      <c r="L102" s="229"/>
      <c r="M102" s="234"/>
      <c r="N102" s="235"/>
      <c r="O102" s="236"/>
      <c r="P102" s="236"/>
      <c r="Q102" s="236"/>
      <c r="R102" s="236"/>
      <c r="S102" s="236"/>
      <c r="T102" s="236"/>
      <c r="U102" s="236"/>
      <c r="V102" s="236"/>
      <c r="W102" s="236"/>
      <c r="X102" s="237"/>
      <c r="Y102" s="13"/>
      <c r="Z102" s="13"/>
      <c r="AA102" s="13"/>
      <c r="AB102" s="13"/>
      <c r="AC102" s="13"/>
      <c r="AD102" s="13"/>
      <c r="AE102" s="13"/>
      <c r="AT102" s="238" t="s">
        <v>143</v>
      </c>
      <c r="AU102" s="238" t="s">
        <v>83</v>
      </c>
      <c r="AV102" s="13" t="s">
        <v>83</v>
      </c>
      <c r="AW102" s="13" t="s">
        <v>5</v>
      </c>
      <c r="AX102" s="13" t="s">
        <v>81</v>
      </c>
      <c r="AY102" s="238" t="s">
        <v>131</v>
      </c>
    </row>
    <row r="103" s="2" customFormat="1" ht="37.8" customHeight="1">
      <c r="A103" s="39"/>
      <c r="B103" s="40"/>
      <c r="C103" s="208" t="s">
        <v>184</v>
      </c>
      <c r="D103" s="209" t="s">
        <v>134</v>
      </c>
      <c r="E103" s="210" t="s">
        <v>157</v>
      </c>
      <c r="F103" s="211" t="s">
        <v>158</v>
      </c>
      <c r="G103" s="212" t="s">
        <v>137</v>
      </c>
      <c r="H103" s="213">
        <v>23</v>
      </c>
      <c r="I103" s="214"/>
      <c r="J103" s="214"/>
      <c r="K103" s="215">
        <f>ROUND(P103*H103,2)</f>
        <v>0</v>
      </c>
      <c r="L103" s="211" t="s">
        <v>138</v>
      </c>
      <c r="M103" s="45"/>
      <c r="N103" s="216" t="s">
        <v>20</v>
      </c>
      <c r="O103" s="217" t="s">
        <v>42</v>
      </c>
      <c r="P103" s="218">
        <f>I103+J103</f>
        <v>0</v>
      </c>
      <c r="Q103" s="218">
        <f>ROUND(I103*H103,2)</f>
        <v>0</v>
      </c>
      <c r="R103" s="218">
        <f>ROUND(J103*H103,2)</f>
        <v>0</v>
      </c>
      <c r="S103" s="85"/>
      <c r="T103" s="219">
        <f>S103*H103</f>
        <v>0</v>
      </c>
      <c r="U103" s="219">
        <v>0</v>
      </c>
      <c r="V103" s="219">
        <f>U103*H103</f>
        <v>0</v>
      </c>
      <c r="W103" s="219">
        <v>0</v>
      </c>
      <c r="X103" s="220">
        <f>W103*H103</f>
        <v>0</v>
      </c>
      <c r="Y103" s="39"/>
      <c r="Z103" s="39"/>
      <c r="AA103" s="39"/>
      <c r="AB103" s="39"/>
      <c r="AC103" s="39"/>
      <c r="AD103" s="39"/>
      <c r="AE103" s="39"/>
      <c r="AR103" s="221" t="s">
        <v>139</v>
      </c>
      <c r="AT103" s="221" t="s">
        <v>134</v>
      </c>
      <c r="AU103" s="221" t="s">
        <v>83</v>
      </c>
      <c r="AY103" s="18" t="s">
        <v>131</v>
      </c>
      <c r="BE103" s="222">
        <f>IF(O103="základní",K103,0)</f>
        <v>0</v>
      </c>
      <c r="BF103" s="222">
        <f>IF(O103="snížená",K103,0)</f>
        <v>0</v>
      </c>
      <c r="BG103" s="222">
        <f>IF(O103="zákl. přenesená",K103,0)</f>
        <v>0</v>
      </c>
      <c r="BH103" s="222">
        <f>IF(O103="sníž. přenesená",K103,0)</f>
        <v>0</v>
      </c>
      <c r="BI103" s="222">
        <f>IF(O103="nulová",K103,0)</f>
        <v>0</v>
      </c>
      <c r="BJ103" s="18" t="s">
        <v>81</v>
      </c>
      <c r="BK103" s="222">
        <f>ROUND(P103*H103,2)</f>
        <v>0</v>
      </c>
      <c r="BL103" s="18" t="s">
        <v>139</v>
      </c>
      <c r="BM103" s="221" t="s">
        <v>159</v>
      </c>
    </row>
    <row r="104" s="2" customFormat="1">
      <c r="A104" s="39"/>
      <c r="B104" s="40"/>
      <c r="C104" s="41"/>
      <c r="D104" s="223" t="s">
        <v>141</v>
      </c>
      <c r="E104" s="41"/>
      <c r="F104" s="224" t="s">
        <v>160</v>
      </c>
      <c r="G104" s="41"/>
      <c r="H104" s="41"/>
      <c r="I104" s="225"/>
      <c r="J104" s="225"/>
      <c r="K104" s="41"/>
      <c r="L104" s="41"/>
      <c r="M104" s="45"/>
      <c r="N104" s="226"/>
      <c r="O104" s="227"/>
      <c r="P104" s="85"/>
      <c r="Q104" s="85"/>
      <c r="R104" s="85"/>
      <c r="S104" s="85"/>
      <c r="T104" s="85"/>
      <c r="U104" s="85"/>
      <c r="V104" s="85"/>
      <c r="W104" s="85"/>
      <c r="X104" s="86"/>
      <c r="Y104" s="39"/>
      <c r="Z104" s="39"/>
      <c r="AA104" s="39"/>
      <c r="AB104" s="39"/>
      <c r="AC104" s="39"/>
      <c r="AD104" s="39"/>
      <c r="AE104" s="39"/>
      <c r="AT104" s="18" t="s">
        <v>141</v>
      </c>
      <c r="AU104" s="18" t="s">
        <v>83</v>
      </c>
    </row>
    <row r="105" s="13" customFormat="1">
      <c r="A105" s="13"/>
      <c r="B105" s="228"/>
      <c r="C105" s="229"/>
      <c r="D105" s="223" t="s">
        <v>143</v>
      </c>
      <c r="E105" s="230" t="s">
        <v>20</v>
      </c>
      <c r="F105" s="231" t="s">
        <v>383</v>
      </c>
      <c r="G105" s="229"/>
      <c r="H105" s="232">
        <v>5</v>
      </c>
      <c r="I105" s="233"/>
      <c r="J105" s="233"/>
      <c r="K105" s="229"/>
      <c r="L105" s="229"/>
      <c r="M105" s="234"/>
      <c r="N105" s="235"/>
      <c r="O105" s="236"/>
      <c r="P105" s="236"/>
      <c r="Q105" s="236"/>
      <c r="R105" s="236"/>
      <c r="S105" s="236"/>
      <c r="T105" s="236"/>
      <c r="U105" s="236"/>
      <c r="V105" s="236"/>
      <c r="W105" s="236"/>
      <c r="X105" s="237"/>
      <c r="Y105" s="13"/>
      <c r="Z105" s="13"/>
      <c r="AA105" s="13"/>
      <c r="AB105" s="13"/>
      <c r="AC105" s="13"/>
      <c r="AD105" s="13"/>
      <c r="AE105" s="13"/>
      <c r="AT105" s="238" t="s">
        <v>143</v>
      </c>
      <c r="AU105" s="238" t="s">
        <v>83</v>
      </c>
      <c r="AV105" s="13" t="s">
        <v>83</v>
      </c>
      <c r="AW105" s="13" t="s">
        <v>5</v>
      </c>
      <c r="AX105" s="13" t="s">
        <v>73</v>
      </c>
      <c r="AY105" s="238" t="s">
        <v>131</v>
      </c>
    </row>
    <row r="106" s="13" customFormat="1">
      <c r="A106" s="13"/>
      <c r="B106" s="228"/>
      <c r="C106" s="229"/>
      <c r="D106" s="223" t="s">
        <v>143</v>
      </c>
      <c r="E106" s="230" t="s">
        <v>20</v>
      </c>
      <c r="F106" s="231" t="s">
        <v>384</v>
      </c>
      <c r="G106" s="229"/>
      <c r="H106" s="232">
        <v>18</v>
      </c>
      <c r="I106" s="233"/>
      <c r="J106" s="233"/>
      <c r="K106" s="229"/>
      <c r="L106" s="229"/>
      <c r="M106" s="234"/>
      <c r="N106" s="235"/>
      <c r="O106" s="236"/>
      <c r="P106" s="236"/>
      <c r="Q106" s="236"/>
      <c r="R106" s="236"/>
      <c r="S106" s="236"/>
      <c r="T106" s="236"/>
      <c r="U106" s="236"/>
      <c r="V106" s="236"/>
      <c r="W106" s="236"/>
      <c r="X106" s="237"/>
      <c r="Y106" s="13"/>
      <c r="Z106" s="13"/>
      <c r="AA106" s="13"/>
      <c r="AB106" s="13"/>
      <c r="AC106" s="13"/>
      <c r="AD106" s="13"/>
      <c r="AE106" s="13"/>
      <c r="AT106" s="238" t="s">
        <v>143</v>
      </c>
      <c r="AU106" s="238" t="s">
        <v>83</v>
      </c>
      <c r="AV106" s="13" t="s">
        <v>83</v>
      </c>
      <c r="AW106" s="13" t="s">
        <v>5</v>
      </c>
      <c r="AX106" s="13" t="s">
        <v>73</v>
      </c>
      <c r="AY106" s="238" t="s">
        <v>131</v>
      </c>
    </row>
    <row r="107" s="15" customFormat="1">
      <c r="A107" s="15"/>
      <c r="B107" s="260"/>
      <c r="C107" s="261"/>
      <c r="D107" s="223" t="s">
        <v>143</v>
      </c>
      <c r="E107" s="262" t="s">
        <v>20</v>
      </c>
      <c r="F107" s="263" t="s">
        <v>207</v>
      </c>
      <c r="G107" s="261"/>
      <c r="H107" s="264">
        <v>23</v>
      </c>
      <c r="I107" s="265"/>
      <c r="J107" s="265"/>
      <c r="K107" s="261"/>
      <c r="L107" s="261"/>
      <c r="M107" s="266"/>
      <c r="N107" s="267"/>
      <c r="O107" s="268"/>
      <c r="P107" s="268"/>
      <c r="Q107" s="268"/>
      <c r="R107" s="268"/>
      <c r="S107" s="268"/>
      <c r="T107" s="268"/>
      <c r="U107" s="268"/>
      <c r="V107" s="268"/>
      <c r="W107" s="268"/>
      <c r="X107" s="269"/>
      <c r="Y107" s="15"/>
      <c r="Z107" s="15"/>
      <c r="AA107" s="15"/>
      <c r="AB107" s="15"/>
      <c r="AC107" s="15"/>
      <c r="AD107" s="15"/>
      <c r="AE107" s="15"/>
      <c r="AT107" s="270" t="s">
        <v>143</v>
      </c>
      <c r="AU107" s="270" t="s">
        <v>83</v>
      </c>
      <c r="AV107" s="15" t="s">
        <v>139</v>
      </c>
      <c r="AW107" s="15" t="s">
        <v>5</v>
      </c>
      <c r="AX107" s="15" t="s">
        <v>81</v>
      </c>
      <c r="AY107" s="270" t="s">
        <v>131</v>
      </c>
    </row>
    <row r="108" s="2" customFormat="1">
      <c r="A108" s="39"/>
      <c r="B108" s="40"/>
      <c r="C108" s="208" t="s">
        <v>151</v>
      </c>
      <c r="D108" s="209" t="s">
        <v>134</v>
      </c>
      <c r="E108" s="210" t="s">
        <v>261</v>
      </c>
      <c r="F108" s="211" t="s">
        <v>262</v>
      </c>
      <c r="G108" s="212" t="s">
        <v>227</v>
      </c>
      <c r="H108" s="213">
        <v>24</v>
      </c>
      <c r="I108" s="214"/>
      <c r="J108" s="214"/>
      <c r="K108" s="215">
        <f>ROUND(P108*H108,2)</f>
        <v>0</v>
      </c>
      <c r="L108" s="211" t="s">
        <v>138</v>
      </c>
      <c r="M108" s="45"/>
      <c r="N108" s="216" t="s">
        <v>20</v>
      </c>
      <c r="O108" s="217" t="s">
        <v>42</v>
      </c>
      <c r="P108" s="218">
        <f>I108+J108</f>
        <v>0</v>
      </c>
      <c r="Q108" s="218">
        <f>ROUND(I108*H108,2)</f>
        <v>0</v>
      </c>
      <c r="R108" s="218">
        <f>ROUND(J108*H108,2)</f>
        <v>0</v>
      </c>
      <c r="S108" s="85"/>
      <c r="T108" s="219">
        <f>S108*H108</f>
        <v>0</v>
      </c>
      <c r="U108" s="219">
        <v>0</v>
      </c>
      <c r="V108" s="219">
        <f>U108*H108</f>
        <v>0</v>
      </c>
      <c r="W108" s="219">
        <v>0</v>
      </c>
      <c r="X108" s="220">
        <f>W108*H108</f>
        <v>0</v>
      </c>
      <c r="Y108" s="39"/>
      <c r="Z108" s="39"/>
      <c r="AA108" s="39"/>
      <c r="AB108" s="39"/>
      <c r="AC108" s="39"/>
      <c r="AD108" s="39"/>
      <c r="AE108" s="39"/>
      <c r="AR108" s="221" t="s">
        <v>139</v>
      </c>
      <c r="AT108" s="221" t="s">
        <v>134</v>
      </c>
      <c r="AU108" s="221" t="s">
        <v>83</v>
      </c>
      <c r="AY108" s="18" t="s">
        <v>131</v>
      </c>
      <c r="BE108" s="222">
        <f>IF(O108="základní",K108,0)</f>
        <v>0</v>
      </c>
      <c r="BF108" s="222">
        <f>IF(O108="snížená",K108,0)</f>
        <v>0</v>
      </c>
      <c r="BG108" s="222">
        <f>IF(O108="zákl. přenesená",K108,0)</f>
        <v>0</v>
      </c>
      <c r="BH108" s="222">
        <f>IF(O108="sníž. přenesená",K108,0)</f>
        <v>0</v>
      </c>
      <c r="BI108" s="222">
        <f>IF(O108="nulová",K108,0)</f>
        <v>0</v>
      </c>
      <c r="BJ108" s="18" t="s">
        <v>81</v>
      </c>
      <c r="BK108" s="222">
        <f>ROUND(P108*H108,2)</f>
        <v>0</v>
      </c>
      <c r="BL108" s="18" t="s">
        <v>139</v>
      </c>
      <c r="BM108" s="221" t="s">
        <v>385</v>
      </c>
    </row>
    <row r="109" s="2" customFormat="1">
      <c r="A109" s="39"/>
      <c r="B109" s="40"/>
      <c r="C109" s="41"/>
      <c r="D109" s="223" t="s">
        <v>141</v>
      </c>
      <c r="E109" s="41"/>
      <c r="F109" s="224" t="s">
        <v>264</v>
      </c>
      <c r="G109" s="41"/>
      <c r="H109" s="41"/>
      <c r="I109" s="225"/>
      <c r="J109" s="225"/>
      <c r="K109" s="41"/>
      <c r="L109" s="41"/>
      <c r="M109" s="45"/>
      <c r="N109" s="226"/>
      <c r="O109" s="227"/>
      <c r="P109" s="85"/>
      <c r="Q109" s="85"/>
      <c r="R109" s="85"/>
      <c r="S109" s="85"/>
      <c r="T109" s="85"/>
      <c r="U109" s="85"/>
      <c r="V109" s="85"/>
      <c r="W109" s="85"/>
      <c r="X109" s="86"/>
      <c r="Y109" s="39"/>
      <c r="Z109" s="39"/>
      <c r="AA109" s="39"/>
      <c r="AB109" s="39"/>
      <c r="AC109" s="39"/>
      <c r="AD109" s="39"/>
      <c r="AE109" s="39"/>
      <c r="AT109" s="18" t="s">
        <v>141</v>
      </c>
      <c r="AU109" s="18" t="s">
        <v>83</v>
      </c>
    </row>
    <row r="110" s="13" customFormat="1">
      <c r="A110" s="13"/>
      <c r="B110" s="228"/>
      <c r="C110" s="229"/>
      <c r="D110" s="223" t="s">
        <v>143</v>
      </c>
      <c r="E110" s="230" t="s">
        <v>20</v>
      </c>
      <c r="F110" s="231" t="s">
        <v>386</v>
      </c>
      <c r="G110" s="229"/>
      <c r="H110" s="232">
        <v>24</v>
      </c>
      <c r="I110" s="233"/>
      <c r="J110" s="233"/>
      <c r="K110" s="229"/>
      <c r="L110" s="229"/>
      <c r="M110" s="234"/>
      <c r="N110" s="235"/>
      <c r="O110" s="236"/>
      <c r="P110" s="236"/>
      <c r="Q110" s="236"/>
      <c r="R110" s="236"/>
      <c r="S110" s="236"/>
      <c r="T110" s="236"/>
      <c r="U110" s="236"/>
      <c r="V110" s="236"/>
      <c r="W110" s="236"/>
      <c r="X110" s="237"/>
      <c r="Y110" s="13"/>
      <c r="Z110" s="13"/>
      <c r="AA110" s="13"/>
      <c r="AB110" s="13"/>
      <c r="AC110" s="13"/>
      <c r="AD110" s="13"/>
      <c r="AE110" s="13"/>
      <c r="AT110" s="238" t="s">
        <v>143</v>
      </c>
      <c r="AU110" s="238" t="s">
        <v>83</v>
      </c>
      <c r="AV110" s="13" t="s">
        <v>83</v>
      </c>
      <c r="AW110" s="13" t="s">
        <v>5</v>
      </c>
      <c r="AX110" s="13" t="s">
        <v>81</v>
      </c>
      <c r="AY110" s="238" t="s">
        <v>131</v>
      </c>
    </row>
    <row r="111" s="2" customFormat="1">
      <c r="A111" s="39"/>
      <c r="B111" s="40"/>
      <c r="C111" s="239" t="s">
        <v>208</v>
      </c>
      <c r="D111" s="240" t="s">
        <v>168</v>
      </c>
      <c r="E111" s="241" t="s">
        <v>387</v>
      </c>
      <c r="F111" s="242" t="s">
        <v>388</v>
      </c>
      <c r="G111" s="243" t="s">
        <v>137</v>
      </c>
      <c r="H111" s="244">
        <v>19</v>
      </c>
      <c r="I111" s="245"/>
      <c r="J111" s="246"/>
      <c r="K111" s="247">
        <f>ROUND(P111*H111,2)</f>
        <v>0</v>
      </c>
      <c r="L111" s="242" t="s">
        <v>138</v>
      </c>
      <c r="M111" s="248"/>
      <c r="N111" s="249" t="s">
        <v>20</v>
      </c>
      <c r="O111" s="217" t="s">
        <v>42</v>
      </c>
      <c r="P111" s="218">
        <f>I111+J111</f>
        <v>0</v>
      </c>
      <c r="Q111" s="218">
        <f>ROUND(I111*H111,2)</f>
        <v>0</v>
      </c>
      <c r="R111" s="218">
        <f>ROUND(J111*H111,2)</f>
        <v>0</v>
      </c>
      <c r="S111" s="85"/>
      <c r="T111" s="219">
        <f>S111*H111</f>
        <v>0</v>
      </c>
      <c r="U111" s="219">
        <v>4.5022500000000001</v>
      </c>
      <c r="V111" s="219">
        <f>U111*H111</f>
        <v>85.542749999999998</v>
      </c>
      <c r="W111" s="219">
        <v>0</v>
      </c>
      <c r="X111" s="220">
        <f>W111*H111</f>
        <v>0</v>
      </c>
      <c r="Y111" s="39"/>
      <c r="Z111" s="39"/>
      <c r="AA111" s="39"/>
      <c r="AB111" s="39"/>
      <c r="AC111" s="39"/>
      <c r="AD111" s="39"/>
      <c r="AE111" s="39"/>
      <c r="AR111" s="221" t="s">
        <v>171</v>
      </c>
      <c r="AT111" s="221" t="s">
        <v>168</v>
      </c>
      <c r="AU111" s="221" t="s">
        <v>83</v>
      </c>
      <c r="AY111" s="18" t="s">
        <v>131</v>
      </c>
      <c r="BE111" s="222">
        <f>IF(O111="základní",K111,0)</f>
        <v>0</v>
      </c>
      <c r="BF111" s="222">
        <f>IF(O111="snížená",K111,0)</f>
        <v>0</v>
      </c>
      <c r="BG111" s="222">
        <f>IF(O111="zákl. přenesená",K111,0)</f>
        <v>0</v>
      </c>
      <c r="BH111" s="222">
        <f>IF(O111="sníž. přenesená",K111,0)</f>
        <v>0</v>
      </c>
      <c r="BI111" s="222">
        <f>IF(O111="nulová",K111,0)</f>
        <v>0</v>
      </c>
      <c r="BJ111" s="18" t="s">
        <v>81</v>
      </c>
      <c r="BK111" s="222">
        <f>ROUND(P111*H111,2)</f>
        <v>0</v>
      </c>
      <c r="BL111" s="18" t="s">
        <v>139</v>
      </c>
      <c r="BM111" s="221" t="s">
        <v>389</v>
      </c>
    </row>
    <row r="112" s="2" customFormat="1">
      <c r="A112" s="39"/>
      <c r="B112" s="40"/>
      <c r="C112" s="41"/>
      <c r="D112" s="223" t="s">
        <v>141</v>
      </c>
      <c r="E112" s="41"/>
      <c r="F112" s="224" t="s">
        <v>388</v>
      </c>
      <c r="G112" s="41"/>
      <c r="H112" s="41"/>
      <c r="I112" s="225"/>
      <c r="J112" s="225"/>
      <c r="K112" s="41"/>
      <c r="L112" s="41"/>
      <c r="M112" s="45"/>
      <c r="N112" s="226"/>
      <c r="O112" s="227"/>
      <c r="P112" s="85"/>
      <c r="Q112" s="85"/>
      <c r="R112" s="85"/>
      <c r="S112" s="85"/>
      <c r="T112" s="85"/>
      <c r="U112" s="85"/>
      <c r="V112" s="85"/>
      <c r="W112" s="85"/>
      <c r="X112" s="86"/>
      <c r="Y112" s="39"/>
      <c r="Z112" s="39"/>
      <c r="AA112" s="39"/>
      <c r="AB112" s="39"/>
      <c r="AC112" s="39"/>
      <c r="AD112" s="39"/>
      <c r="AE112" s="39"/>
      <c r="AT112" s="18" t="s">
        <v>141</v>
      </c>
      <c r="AU112" s="18" t="s">
        <v>83</v>
      </c>
    </row>
    <row r="113" s="13" customFormat="1">
      <c r="A113" s="13"/>
      <c r="B113" s="228"/>
      <c r="C113" s="229"/>
      <c r="D113" s="223" t="s">
        <v>143</v>
      </c>
      <c r="E113" s="230" t="s">
        <v>20</v>
      </c>
      <c r="F113" s="231" t="s">
        <v>390</v>
      </c>
      <c r="G113" s="229"/>
      <c r="H113" s="232">
        <v>19</v>
      </c>
      <c r="I113" s="233"/>
      <c r="J113" s="233"/>
      <c r="K113" s="229"/>
      <c r="L113" s="229"/>
      <c r="M113" s="234"/>
      <c r="N113" s="235"/>
      <c r="O113" s="236"/>
      <c r="P113" s="236"/>
      <c r="Q113" s="236"/>
      <c r="R113" s="236"/>
      <c r="S113" s="236"/>
      <c r="T113" s="236"/>
      <c r="U113" s="236"/>
      <c r="V113" s="236"/>
      <c r="W113" s="236"/>
      <c r="X113" s="237"/>
      <c r="Y113" s="13"/>
      <c r="Z113" s="13"/>
      <c r="AA113" s="13"/>
      <c r="AB113" s="13"/>
      <c r="AC113" s="13"/>
      <c r="AD113" s="13"/>
      <c r="AE113" s="13"/>
      <c r="AT113" s="238" t="s">
        <v>143</v>
      </c>
      <c r="AU113" s="238" t="s">
        <v>83</v>
      </c>
      <c r="AV113" s="13" t="s">
        <v>83</v>
      </c>
      <c r="AW113" s="13" t="s">
        <v>5</v>
      </c>
      <c r="AX113" s="13" t="s">
        <v>81</v>
      </c>
      <c r="AY113" s="238" t="s">
        <v>131</v>
      </c>
    </row>
    <row r="114" s="2" customFormat="1" ht="24.15" customHeight="1">
      <c r="A114" s="39"/>
      <c r="B114" s="40"/>
      <c r="C114" s="208" t="s">
        <v>83</v>
      </c>
      <c r="D114" s="209" t="s">
        <v>134</v>
      </c>
      <c r="E114" s="210" t="s">
        <v>391</v>
      </c>
      <c r="F114" s="211" t="s">
        <v>392</v>
      </c>
      <c r="G114" s="212" t="s">
        <v>227</v>
      </c>
      <c r="H114" s="213">
        <v>16</v>
      </c>
      <c r="I114" s="214"/>
      <c r="J114" s="214"/>
      <c r="K114" s="215">
        <f>ROUND(P114*H114,2)</f>
        <v>0</v>
      </c>
      <c r="L114" s="211" t="s">
        <v>138</v>
      </c>
      <c r="M114" s="45"/>
      <c r="N114" s="216" t="s">
        <v>20</v>
      </c>
      <c r="O114" s="217" t="s">
        <v>42</v>
      </c>
      <c r="P114" s="218">
        <f>I114+J114</f>
        <v>0</v>
      </c>
      <c r="Q114" s="218">
        <f>ROUND(I114*H114,2)</f>
        <v>0</v>
      </c>
      <c r="R114" s="218">
        <f>ROUND(J114*H114,2)</f>
        <v>0</v>
      </c>
      <c r="S114" s="85"/>
      <c r="T114" s="219">
        <f>S114*H114</f>
        <v>0</v>
      </c>
      <c r="U114" s="219">
        <v>0</v>
      </c>
      <c r="V114" s="219">
        <f>U114*H114</f>
        <v>0</v>
      </c>
      <c r="W114" s="219">
        <v>0</v>
      </c>
      <c r="X114" s="220">
        <f>W114*H114</f>
        <v>0</v>
      </c>
      <c r="Y114" s="39"/>
      <c r="Z114" s="39"/>
      <c r="AA114" s="39"/>
      <c r="AB114" s="39"/>
      <c r="AC114" s="39"/>
      <c r="AD114" s="39"/>
      <c r="AE114" s="39"/>
      <c r="AR114" s="221" t="s">
        <v>139</v>
      </c>
      <c r="AT114" s="221" t="s">
        <v>134</v>
      </c>
      <c r="AU114" s="221" t="s">
        <v>83</v>
      </c>
      <c r="AY114" s="18" t="s">
        <v>131</v>
      </c>
      <c r="BE114" s="222">
        <f>IF(O114="základní",K114,0)</f>
        <v>0</v>
      </c>
      <c r="BF114" s="222">
        <f>IF(O114="snížená",K114,0)</f>
        <v>0</v>
      </c>
      <c r="BG114" s="222">
        <f>IF(O114="zákl. přenesená",K114,0)</f>
        <v>0</v>
      </c>
      <c r="BH114" s="222">
        <f>IF(O114="sníž. přenesená",K114,0)</f>
        <v>0</v>
      </c>
      <c r="BI114" s="222">
        <f>IF(O114="nulová",K114,0)</f>
        <v>0</v>
      </c>
      <c r="BJ114" s="18" t="s">
        <v>81</v>
      </c>
      <c r="BK114" s="222">
        <f>ROUND(P114*H114,2)</f>
        <v>0</v>
      </c>
      <c r="BL114" s="18" t="s">
        <v>139</v>
      </c>
      <c r="BM114" s="221" t="s">
        <v>243</v>
      </c>
    </row>
    <row r="115" s="2" customFormat="1">
      <c r="A115" s="39"/>
      <c r="B115" s="40"/>
      <c r="C115" s="41"/>
      <c r="D115" s="223" t="s">
        <v>141</v>
      </c>
      <c r="E115" s="41"/>
      <c r="F115" s="224" t="s">
        <v>393</v>
      </c>
      <c r="G115" s="41"/>
      <c r="H115" s="41"/>
      <c r="I115" s="225"/>
      <c r="J115" s="225"/>
      <c r="K115" s="41"/>
      <c r="L115" s="41"/>
      <c r="M115" s="45"/>
      <c r="N115" s="226"/>
      <c r="O115" s="227"/>
      <c r="P115" s="85"/>
      <c r="Q115" s="85"/>
      <c r="R115" s="85"/>
      <c r="S115" s="85"/>
      <c r="T115" s="85"/>
      <c r="U115" s="85"/>
      <c r="V115" s="85"/>
      <c r="W115" s="85"/>
      <c r="X115" s="86"/>
      <c r="Y115" s="39"/>
      <c r="Z115" s="39"/>
      <c r="AA115" s="39"/>
      <c r="AB115" s="39"/>
      <c r="AC115" s="39"/>
      <c r="AD115" s="39"/>
      <c r="AE115" s="39"/>
      <c r="AT115" s="18" t="s">
        <v>141</v>
      </c>
      <c r="AU115" s="18" t="s">
        <v>83</v>
      </c>
    </row>
    <row r="116" s="13" customFormat="1">
      <c r="A116" s="13"/>
      <c r="B116" s="228"/>
      <c r="C116" s="229"/>
      <c r="D116" s="223" t="s">
        <v>143</v>
      </c>
      <c r="E116" s="230" t="s">
        <v>20</v>
      </c>
      <c r="F116" s="231" t="s">
        <v>394</v>
      </c>
      <c r="G116" s="229"/>
      <c r="H116" s="232">
        <v>16</v>
      </c>
      <c r="I116" s="233"/>
      <c r="J116" s="233"/>
      <c r="K116" s="229"/>
      <c r="L116" s="229"/>
      <c r="M116" s="234"/>
      <c r="N116" s="235"/>
      <c r="O116" s="236"/>
      <c r="P116" s="236"/>
      <c r="Q116" s="236"/>
      <c r="R116" s="236"/>
      <c r="S116" s="236"/>
      <c r="T116" s="236"/>
      <c r="U116" s="236"/>
      <c r="V116" s="236"/>
      <c r="W116" s="236"/>
      <c r="X116" s="237"/>
      <c r="Y116" s="13"/>
      <c r="Z116" s="13"/>
      <c r="AA116" s="13"/>
      <c r="AB116" s="13"/>
      <c r="AC116" s="13"/>
      <c r="AD116" s="13"/>
      <c r="AE116" s="13"/>
      <c r="AT116" s="238" t="s">
        <v>143</v>
      </c>
      <c r="AU116" s="238" t="s">
        <v>83</v>
      </c>
      <c r="AV116" s="13" t="s">
        <v>83</v>
      </c>
      <c r="AW116" s="13" t="s">
        <v>5</v>
      </c>
      <c r="AX116" s="13" t="s">
        <v>81</v>
      </c>
      <c r="AY116" s="238" t="s">
        <v>131</v>
      </c>
    </row>
    <row r="117" s="2" customFormat="1" ht="24.15" customHeight="1">
      <c r="A117" s="39"/>
      <c r="B117" s="40"/>
      <c r="C117" s="208" t="s">
        <v>197</v>
      </c>
      <c r="D117" s="209" t="s">
        <v>134</v>
      </c>
      <c r="E117" s="210" t="s">
        <v>395</v>
      </c>
      <c r="F117" s="211" t="s">
        <v>396</v>
      </c>
      <c r="G117" s="212" t="s">
        <v>200</v>
      </c>
      <c r="H117" s="213">
        <v>17.132999999999999</v>
      </c>
      <c r="I117" s="214"/>
      <c r="J117" s="214"/>
      <c r="K117" s="215">
        <f>ROUND(P117*H117,2)</f>
        <v>0</v>
      </c>
      <c r="L117" s="211" t="s">
        <v>138</v>
      </c>
      <c r="M117" s="45"/>
      <c r="N117" s="216" t="s">
        <v>20</v>
      </c>
      <c r="O117" s="217" t="s">
        <v>42</v>
      </c>
      <c r="P117" s="218">
        <f>I117+J117</f>
        <v>0</v>
      </c>
      <c r="Q117" s="218">
        <f>ROUND(I117*H117,2)</f>
        <v>0</v>
      </c>
      <c r="R117" s="218">
        <f>ROUND(J117*H117,2)</f>
        <v>0</v>
      </c>
      <c r="S117" s="85"/>
      <c r="T117" s="219">
        <f>S117*H117</f>
        <v>0</v>
      </c>
      <c r="U117" s="219">
        <v>0</v>
      </c>
      <c r="V117" s="219">
        <f>U117*H117</f>
        <v>0</v>
      </c>
      <c r="W117" s="219">
        <v>0</v>
      </c>
      <c r="X117" s="220">
        <f>W117*H117</f>
        <v>0</v>
      </c>
      <c r="Y117" s="39"/>
      <c r="Z117" s="39"/>
      <c r="AA117" s="39"/>
      <c r="AB117" s="39"/>
      <c r="AC117" s="39"/>
      <c r="AD117" s="39"/>
      <c r="AE117" s="39"/>
      <c r="AR117" s="221" t="s">
        <v>139</v>
      </c>
      <c r="AT117" s="221" t="s">
        <v>134</v>
      </c>
      <c r="AU117" s="221" t="s">
        <v>83</v>
      </c>
      <c r="AY117" s="18" t="s">
        <v>131</v>
      </c>
      <c r="BE117" s="222">
        <f>IF(O117="základní",K117,0)</f>
        <v>0</v>
      </c>
      <c r="BF117" s="222">
        <f>IF(O117="snížená",K117,0)</f>
        <v>0</v>
      </c>
      <c r="BG117" s="222">
        <f>IF(O117="zákl. přenesená",K117,0)</f>
        <v>0</v>
      </c>
      <c r="BH117" s="222">
        <f>IF(O117="sníž. přenesená",K117,0)</f>
        <v>0</v>
      </c>
      <c r="BI117" s="222">
        <f>IF(O117="nulová",K117,0)</f>
        <v>0</v>
      </c>
      <c r="BJ117" s="18" t="s">
        <v>81</v>
      </c>
      <c r="BK117" s="222">
        <f>ROUND(P117*H117,2)</f>
        <v>0</v>
      </c>
      <c r="BL117" s="18" t="s">
        <v>139</v>
      </c>
      <c r="BM117" s="221" t="s">
        <v>397</v>
      </c>
    </row>
    <row r="118" s="2" customFormat="1">
      <c r="A118" s="39"/>
      <c r="B118" s="40"/>
      <c r="C118" s="41"/>
      <c r="D118" s="223" t="s">
        <v>141</v>
      </c>
      <c r="E118" s="41"/>
      <c r="F118" s="224" t="s">
        <v>398</v>
      </c>
      <c r="G118" s="41"/>
      <c r="H118" s="41"/>
      <c r="I118" s="225"/>
      <c r="J118" s="225"/>
      <c r="K118" s="41"/>
      <c r="L118" s="41"/>
      <c r="M118" s="45"/>
      <c r="N118" s="226"/>
      <c r="O118" s="227"/>
      <c r="P118" s="85"/>
      <c r="Q118" s="85"/>
      <c r="R118" s="85"/>
      <c r="S118" s="85"/>
      <c r="T118" s="85"/>
      <c r="U118" s="85"/>
      <c r="V118" s="85"/>
      <c r="W118" s="85"/>
      <c r="X118" s="86"/>
      <c r="Y118" s="39"/>
      <c r="Z118" s="39"/>
      <c r="AA118" s="39"/>
      <c r="AB118" s="39"/>
      <c r="AC118" s="39"/>
      <c r="AD118" s="39"/>
      <c r="AE118" s="39"/>
      <c r="AT118" s="18" t="s">
        <v>141</v>
      </c>
      <c r="AU118" s="18" t="s">
        <v>83</v>
      </c>
    </row>
    <row r="119" s="14" customFormat="1">
      <c r="A119" s="14"/>
      <c r="B119" s="250"/>
      <c r="C119" s="251"/>
      <c r="D119" s="223" t="s">
        <v>143</v>
      </c>
      <c r="E119" s="252" t="s">
        <v>20</v>
      </c>
      <c r="F119" s="253" t="s">
        <v>399</v>
      </c>
      <c r="G119" s="251"/>
      <c r="H119" s="252" t="s">
        <v>20</v>
      </c>
      <c r="I119" s="254"/>
      <c r="J119" s="254"/>
      <c r="K119" s="251"/>
      <c r="L119" s="251"/>
      <c r="M119" s="255"/>
      <c r="N119" s="256"/>
      <c r="O119" s="257"/>
      <c r="P119" s="257"/>
      <c r="Q119" s="257"/>
      <c r="R119" s="257"/>
      <c r="S119" s="257"/>
      <c r="T119" s="257"/>
      <c r="U119" s="257"/>
      <c r="V119" s="257"/>
      <c r="W119" s="257"/>
      <c r="X119" s="258"/>
      <c r="Y119" s="14"/>
      <c r="Z119" s="14"/>
      <c r="AA119" s="14"/>
      <c r="AB119" s="14"/>
      <c r="AC119" s="14"/>
      <c r="AD119" s="14"/>
      <c r="AE119" s="14"/>
      <c r="AT119" s="259" t="s">
        <v>143</v>
      </c>
      <c r="AU119" s="259" t="s">
        <v>83</v>
      </c>
      <c r="AV119" s="14" t="s">
        <v>81</v>
      </c>
      <c r="AW119" s="14" t="s">
        <v>5</v>
      </c>
      <c r="AX119" s="14" t="s">
        <v>73</v>
      </c>
      <c r="AY119" s="259" t="s">
        <v>131</v>
      </c>
    </row>
    <row r="120" s="13" customFormat="1">
      <c r="A120" s="13"/>
      <c r="B120" s="228"/>
      <c r="C120" s="229"/>
      <c r="D120" s="223" t="s">
        <v>143</v>
      </c>
      <c r="E120" s="230" t="s">
        <v>20</v>
      </c>
      <c r="F120" s="231" t="s">
        <v>400</v>
      </c>
      <c r="G120" s="229"/>
      <c r="H120" s="232">
        <v>17.132999999999999</v>
      </c>
      <c r="I120" s="233"/>
      <c r="J120" s="233"/>
      <c r="K120" s="229"/>
      <c r="L120" s="229"/>
      <c r="M120" s="234"/>
      <c r="N120" s="235"/>
      <c r="O120" s="236"/>
      <c r="P120" s="236"/>
      <c r="Q120" s="236"/>
      <c r="R120" s="236"/>
      <c r="S120" s="236"/>
      <c r="T120" s="236"/>
      <c r="U120" s="236"/>
      <c r="V120" s="236"/>
      <c r="W120" s="236"/>
      <c r="X120" s="237"/>
      <c r="Y120" s="13"/>
      <c r="Z120" s="13"/>
      <c r="AA120" s="13"/>
      <c r="AB120" s="13"/>
      <c r="AC120" s="13"/>
      <c r="AD120" s="13"/>
      <c r="AE120" s="13"/>
      <c r="AT120" s="238" t="s">
        <v>143</v>
      </c>
      <c r="AU120" s="238" t="s">
        <v>83</v>
      </c>
      <c r="AV120" s="13" t="s">
        <v>83</v>
      </c>
      <c r="AW120" s="13" t="s">
        <v>5</v>
      </c>
      <c r="AX120" s="13" t="s">
        <v>81</v>
      </c>
      <c r="AY120" s="238" t="s">
        <v>131</v>
      </c>
    </row>
    <row r="121" s="2" customFormat="1" ht="24.15" customHeight="1">
      <c r="A121" s="39"/>
      <c r="B121" s="40"/>
      <c r="C121" s="239" t="s">
        <v>214</v>
      </c>
      <c r="D121" s="240" t="s">
        <v>168</v>
      </c>
      <c r="E121" s="241" t="s">
        <v>401</v>
      </c>
      <c r="F121" s="242" t="s">
        <v>402</v>
      </c>
      <c r="G121" s="243" t="s">
        <v>137</v>
      </c>
      <c r="H121" s="244">
        <v>4</v>
      </c>
      <c r="I121" s="245"/>
      <c r="J121" s="246"/>
      <c r="K121" s="247">
        <f>ROUND(P121*H121,2)</f>
        <v>0</v>
      </c>
      <c r="L121" s="242" t="s">
        <v>138</v>
      </c>
      <c r="M121" s="248"/>
      <c r="N121" s="249" t="s">
        <v>20</v>
      </c>
      <c r="O121" s="217" t="s">
        <v>42</v>
      </c>
      <c r="P121" s="218">
        <f>I121+J121</f>
        <v>0</v>
      </c>
      <c r="Q121" s="218">
        <f>ROUND(I121*H121,2)</f>
        <v>0</v>
      </c>
      <c r="R121" s="218">
        <f>ROUND(J121*H121,2)</f>
        <v>0</v>
      </c>
      <c r="S121" s="85"/>
      <c r="T121" s="219">
        <f>S121*H121</f>
        <v>0</v>
      </c>
      <c r="U121" s="219">
        <v>0.28093000000000001</v>
      </c>
      <c r="V121" s="219">
        <f>U121*H121</f>
        <v>1.1237200000000001</v>
      </c>
      <c r="W121" s="219">
        <v>0</v>
      </c>
      <c r="X121" s="220">
        <f>W121*H121</f>
        <v>0</v>
      </c>
      <c r="Y121" s="39"/>
      <c r="Z121" s="39"/>
      <c r="AA121" s="39"/>
      <c r="AB121" s="39"/>
      <c r="AC121" s="39"/>
      <c r="AD121" s="39"/>
      <c r="AE121" s="39"/>
      <c r="AR121" s="221" t="s">
        <v>171</v>
      </c>
      <c r="AT121" s="221" t="s">
        <v>168</v>
      </c>
      <c r="AU121" s="221" t="s">
        <v>83</v>
      </c>
      <c r="AY121" s="18" t="s">
        <v>131</v>
      </c>
      <c r="BE121" s="222">
        <f>IF(O121="základní",K121,0)</f>
        <v>0</v>
      </c>
      <c r="BF121" s="222">
        <f>IF(O121="snížená",K121,0)</f>
        <v>0</v>
      </c>
      <c r="BG121" s="222">
        <f>IF(O121="zákl. přenesená",K121,0)</f>
        <v>0</v>
      </c>
      <c r="BH121" s="222">
        <f>IF(O121="sníž. přenesená",K121,0)</f>
        <v>0</v>
      </c>
      <c r="BI121" s="222">
        <f>IF(O121="nulová",K121,0)</f>
        <v>0</v>
      </c>
      <c r="BJ121" s="18" t="s">
        <v>81</v>
      </c>
      <c r="BK121" s="222">
        <f>ROUND(P121*H121,2)</f>
        <v>0</v>
      </c>
      <c r="BL121" s="18" t="s">
        <v>139</v>
      </c>
      <c r="BM121" s="221" t="s">
        <v>403</v>
      </c>
    </row>
    <row r="122" s="2" customFormat="1">
      <c r="A122" s="39"/>
      <c r="B122" s="40"/>
      <c r="C122" s="41"/>
      <c r="D122" s="223" t="s">
        <v>141</v>
      </c>
      <c r="E122" s="41"/>
      <c r="F122" s="224" t="s">
        <v>402</v>
      </c>
      <c r="G122" s="41"/>
      <c r="H122" s="41"/>
      <c r="I122" s="225"/>
      <c r="J122" s="225"/>
      <c r="K122" s="41"/>
      <c r="L122" s="41"/>
      <c r="M122" s="45"/>
      <c r="N122" s="226"/>
      <c r="O122" s="227"/>
      <c r="P122" s="85"/>
      <c r="Q122" s="85"/>
      <c r="R122" s="85"/>
      <c r="S122" s="85"/>
      <c r="T122" s="85"/>
      <c r="U122" s="85"/>
      <c r="V122" s="85"/>
      <c r="W122" s="85"/>
      <c r="X122" s="86"/>
      <c r="Y122" s="39"/>
      <c r="Z122" s="39"/>
      <c r="AA122" s="39"/>
      <c r="AB122" s="39"/>
      <c r="AC122" s="39"/>
      <c r="AD122" s="39"/>
      <c r="AE122" s="39"/>
      <c r="AT122" s="18" t="s">
        <v>141</v>
      </c>
      <c r="AU122" s="18" t="s">
        <v>83</v>
      </c>
    </row>
    <row r="123" s="13" customFormat="1">
      <c r="A123" s="13"/>
      <c r="B123" s="228"/>
      <c r="C123" s="229"/>
      <c r="D123" s="223" t="s">
        <v>143</v>
      </c>
      <c r="E123" s="230" t="s">
        <v>20</v>
      </c>
      <c r="F123" s="231" t="s">
        <v>404</v>
      </c>
      <c r="G123" s="229"/>
      <c r="H123" s="232">
        <v>4</v>
      </c>
      <c r="I123" s="233"/>
      <c r="J123" s="233"/>
      <c r="K123" s="229"/>
      <c r="L123" s="229"/>
      <c r="M123" s="234"/>
      <c r="N123" s="235"/>
      <c r="O123" s="236"/>
      <c r="P123" s="236"/>
      <c r="Q123" s="236"/>
      <c r="R123" s="236"/>
      <c r="S123" s="236"/>
      <c r="T123" s="236"/>
      <c r="U123" s="236"/>
      <c r="V123" s="236"/>
      <c r="W123" s="236"/>
      <c r="X123" s="237"/>
      <c r="Y123" s="13"/>
      <c r="Z123" s="13"/>
      <c r="AA123" s="13"/>
      <c r="AB123" s="13"/>
      <c r="AC123" s="13"/>
      <c r="AD123" s="13"/>
      <c r="AE123" s="13"/>
      <c r="AT123" s="238" t="s">
        <v>143</v>
      </c>
      <c r="AU123" s="238" t="s">
        <v>83</v>
      </c>
      <c r="AV123" s="13" t="s">
        <v>83</v>
      </c>
      <c r="AW123" s="13" t="s">
        <v>5</v>
      </c>
      <c r="AX123" s="13" t="s">
        <v>81</v>
      </c>
      <c r="AY123" s="238" t="s">
        <v>131</v>
      </c>
    </row>
    <row r="124" s="2" customFormat="1" ht="24.15" customHeight="1">
      <c r="A124" s="39"/>
      <c r="B124" s="40"/>
      <c r="C124" s="239" t="s">
        <v>220</v>
      </c>
      <c r="D124" s="240" t="s">
        <v>168</v>
      </c>
      <c r="E124" s="241" t="s">
        <v>405</v>
      </c>
      <c r="F124" s="242" t="s">
        <v>406</v>
      </c>
      <c r="G124" s="243" t="s">
        <v>227</v>
      </c>
      <c r="H124" s="244">
        <v>12</v>
      </c>
      <c r="I124" s="245"/>
      <c r="J124" s="246"/>
      <c r="K124" s="247">
        <f>ROUND(P124*H124,2)</f>
        <v>0</v>
      </c>
      <c r="L124" s="242" t="s">
        <v>138</v>
      </c>
      <c r="M124" s="248"/>
      <c r="N124" s="249" t="s">
        <v>20</v>
      </c>
      <c r="O124" s="217" t="s">
        <v>42</v>
      </c>
      <c r="P124" s="218">
        <f>I124+J124</f>
        <v>0</v>
      </c>
      <c r="Q124" s="218">
        <f>ROUND(I124*H124,2)</f>
        <v>0</v>
      </c>
      <c r="R124" s="218">
        <f>ROUND(J124*H124,2)</f>
        <v>0</v>
      </c>
      <c r="S124" s="85"/>
      <c r="T124" s="219">
        <f>S124*H124</f>
        <v>0</v>
      </c>
      <c r="U124" s="219">
        <v>0.062640000000000001</v>
      </c>
      <c r="V124" s="219">
        <f>U124*H124</f>
        <v>0.75168000000000001</v>
      </c>
      <c r="W124" s="219">
        <v>0</v>
      </c>
      <c r="X124" s="220">
        <f>W124*H124</f>
        <v>0</v>
      </c>
      <c r="Y124" s="39"/>
      <c r="Z124" s="39"/>
      <c r="AA124" s="39"/>
      <c r="AB124" s="39"/>
      <c r="AC124" s="39"/>
      <c r="AD124" s="39"/>
      <c r="AE124" s="39"/>
      <c r="AR124" s="221" t="s">
        <v>171</v>
      </c>
      <c r="AT124" s="221" t="s">
        <v>168</v>
      </c>
      <c r="AU124" s="221" t="s">
        <v>83</v>
      </c>
      <c r="AY124" s="18" t="s">
        <v>131</v>
      </c>
      <c r="BE124" s="222">
        <f>IF(O124="základní",K124,0)</f>
        <v>0</v>
      </c>
      <c r="BF124" s="222">
        <f>IF(O124="snížená",K124,0)</f>
        <v>0</v>
      </c>
      <c r="BG124" s="222">
        <f>IF(O124="zákl. přenesená",K124,0)</f>
        <v>0</v>
      </c>
      <c r="BH124" s="222">
        <f>IF(O124="sníž. přenesená",K124,0)</f>
        <v>0</v>
      </c>
      <c r="BI124" s="222">
        <f>IF(O124="nulová",K124,0)</f>
        <v>0</v>
      </c>
      <c r="BJ124" s="18" t="s">
        <v>81</v>
      </c>
      <c r="BK124" s="222">
        <f>ROUND(P124*H124,2)</f>
        <v>0</v>
      </c>
      <c r="BL124" s="18" t="s">
        <v>139</v>
      </c>
      <c r="BM124" s="221" t="s">
        <v>407</v>
      </c>
    </row>
    <row r="125" s="2" customFormat="1">
      <c r="A125" s="39"/>
      <c r="B125" s="40"/>
      <c r="C125" s="41"/>
      <c r="D125" s="223" t="s">
        <v>141</v>
      </c>
      <c r="E125" s="41"/>
      <c r="F125" s="224" t="s">
        <v>406</v>
      </c>
      <c r="G125" s="41"/>
      <c r="H125" s="41"/>
      <c r="I125" s="225"/>
      <c r="J125" s="225"/>
      <c r="K125" s="41"/>
      <c r="L125" s="41"/>
      <c r="M125" s="45"/>
      <c r="N125" s="226"/>
      <c r="O125" s="227"/>
      <c r="P125" s="85"/>
      <c r="Q125" s="85"/>
      <c r="R125" s="85"/>
      <c r="S125" s="85"/>
      <c r="T125" s="85"/>
      <c r="U125" s="85"/>
      <c r="V125" s="85"/>
      <c r="W125" s="85"/>
      <c r="X125" s="86"/>
      <c r="Y125" s="39"/>
      <c r="Z125" s="39"/>
      <c r="AA125" s="39"/>
      <c r="AB125" s="39"/>
      <c r="AC125" s="39"/>
      <c r="AD125" s="39"/>
      <c r="AE125" s="39"/>
      <c r="AT125" s="18" t="s">
        <v>141</v>
      </c>
      <c r="AU125" s="18" t="s">
        <v>83</v>
      </c>
    </row>
    <row r="126" s="13" customFormat="1">
      <c r="A126" s="13"/>
      <c r="B126" s="228"/>
      <c r="C126" s="229"/>
      <c r="D126" s="223" t="s">
        <v>143</v>
      </c>
      <c r="E126" s="230" t="s">
        <v>20</v>
      </c>
      <c r="F126" s="231" t="s">
        <v>408</v>
      </c>
      <c r="G126" s="229"/>
      <c r="H126" s="232">
        <v>12</v>
      </c>
      <c r="I126" s="233"/>
      <c r="J126" s="233"/>
      <c r="K126" s="229"/>
      <c r="L126" s="229"/>
      <c r="M126" s="234"/>
      <c r="N126" s="235"/>
      <c r="O126" s="236"/>
      <c r="P126" s="236"/>
      <c r="Q126" s="236"/>
      <c r="R126" s="236"/>
      <c r="S126" s="236"/>
      <c r="T126" s="236"/>
      <c r="U126" s="236"/>
      <c r="V126" s="236"/>
      <c r="W126" s="236"/>
      <c r="X126" s="237"/>
      <c r="Y126" s="13"/>
      <c r="Z126" s="13"/>
      <c r="AA126" s="13"/>
      <c r="AB126" s="13"/>
      <c r="AC126" s="13"/>
      <c r="AD126" s="13"/>
      <c r="AE126" s="13"/>
      <c r="AT126" s="238" t="s">
        <v>143</v>
      </c>
      <c r="AU126" s="238" t="s">
        <v>83</v>
      </c>
      <c r="AV126" s="13" t="s">
        <v>83</v>
      </c>
      <c r="AW126" s="13" t="s">
        <v>5</v>
      </c>
      <c r="AX126" s="13" t="s">
        <v>81</v>
      </c>
      <c r="AY126" s="238" t="s">
        <v>131</v>
      </c>
    </row>
    <row r="127" s="2" customFormat="1" ht="24.15" customHeight="1">
      <c r="A127" s="39"/>
      <c r="B127" s="40"/>
      <c r="C127" s="239" t="s">
        <v>9</v>
      </c>
      <c r="D127" s="240" t="s">
        <v>168</v>
      </c>
      <c r="E127" s="241" t="s">
        <v>409</v>
      </c>
      <c r="F127" s="242" t="s">
        <v>410</v>
      </c>
      <c r="G127" s="243" t="s">
        <v>227</v>
      </c>
      <c r="H127" s="244">
        <v>12</v>
      </c>
      <c r="I127" s="245"/>
      <c r="J127" s="246"/>
      <c r="K127" s="247">
        <f>ROUND(P127*H127,2)</f>
        <v>0</v>
      </c>
      <c r="L127" s="242" t="s">
        <v>138</v>
      </c>
      <c r="M127" s="248"/>
      <c r="N127" s="249" t="s">
        <v>20</v>
      </c>
      <c r="O127" s="217" t="s">
        <v>42</v>
      </c>
      <c r="P127" s="218">
        <f>I127+J127</f>
        <v>0</v>
      </c>
      <c r="Q127" s="218">
        <f>ROUND(I127*H127,2)</f>
        <v>0</v>
      </c>
      <c r="R127" s="218">
        <f>ROUND(J127*H127,2)</f>
        <v>0</v>
      </c>
      <c r="S127" s="85"/>
      <c r="T127" s="219">
        <f>S127*H127</f>
        <v>0</v>
      </c>
      <c r="U127" s="219">
        <v>0.062640000000000001</v>
      </c>
      <c r="V127" s="219">
        <f>U127*H127</f>
        <v>0.75168000000000001</v>
      </c>
      <c r="W127" s="219">
        <v>0</v>
      </c>
      <c r="X127" s="220">
        <f>W127*H127</f>
        <v>0</v>
      </c>
      <c r="Y127" s="39"/>
      <c r="Z127" s="39"/>
      <c r="AA127" s="39"/>
      <c r="AB127" s="39"/>
      <c r="AC127" s="39"/>
      <c r="AD127" s="39"/>
      <c r="AE127" s="39"/>
      <c r="AR127" s="221" t="s">
        <v>171</v>
      </c>
      <c r="AT127" s="221" t="s">
        <v>168</v>
      </c>
      <c r="AU127" s="221" t="s">
        <v>83</v>
      </c>
      <c r="AY127" s="18" t="s">
        <v>131</v>
      </c>
      <c r="BE127" s="222">
        <f>IF(O127="základní",K127,0)</f>
        <v>0</v>
      </c>
      <c r="BF127" s="222">
        <f>IF(O127="snížená",K127,0)</f>
        <v>0</v>
      </c>
      <c r="BG127" s="222">
        <f>IF(O127="zákl. přenesená",K127,0)</f>
        <v>0</v>
      </c>
      <c r="BH127" s="222">
        <f>IF(O127="sníž. přenesená",K127,0)</f>
        <v>0</v>
      </c>
      <c r="BI127" s="222">
        <f>IF(O127="nulová",K127,0)</f>
        <v>0</v>
      </c>
      <c r="BJ127" s="18" t="s">
        <v>81</v>
      </c>
      <c r="BK127" s="222">
        <f>ROUND(P127*H127,2)</f>
        <v>0</v>
      </c>
      <c r="BL127" s="18" t="s">
        <v>139</v>
      </c>
      <c r="BM127" s="221" t="s">
        <v>411</v>
      </c>
    </row>
    <row r="128" s="2" customFormat="1">
      <c r="A128" s="39"/>
      <c r="B128" s="40"/>
      <c r="C128" s="41"/>
      <c r="D128" s="223" t="s">
        <v>141</v>
      </c>
      <c r="E128" s="41"/>
      <c r="F128" s="224" t="s">
        <v>410</v>
      </c>
      <c r="G128" s="41"/>
      <c r="H128" s="41"/>
      <c r="I128" s="225"/>
      <c r="J128" s="225"/>
      <c r="K128" s="41"/>
      <c r="L128" s="41"/>
      <c r="M128" s="45"/>
      <c r="N128" s="226"/>
      <c r="O128" s="227"/>
      <c r="P128" s="85"/>
      <c r="Q128" s="85"/>
      <c r="R128" s="85"/>
      <c r="S128" s="85"/>
      <c r="T128" s="85"/>
      <c r="U128" s="85"/>
      <c r="V128" s="85"/>
      <c r="W128" s="85"/>
      <c r="X128" s="86"/>
      <c r="Y128" s="39"/>
      <c r="Z128" s="39"/>
      <c r="AA128" s="39"/>
      <c r="AB128" s="39"/>
      <c r="AC128" s="39"/>
      <c r="AD128" s="39"/>
      <c r="AE128" s="39"/>
      <c r="AT128" s="18" t="s">
        <v>141</v>
      </c>
      <c r="AU128" s="18" t="s">
        <v>83</v>
      </c>
    </row>
    <row r="129" s="13" customFormat="1">
      <c r="A129" s="13"/>
      <c r="B129" s="228"/>
      <c r="C129" s="229"/>
      <c r="D129" s="223" t="s">
        <v>143</v>
      </c>
      <c r="E129" s="230" t="s">
        <v>20</v>
      </c>
      <c r="F129" s="231" t="s">
        <v>408</v>
      </c>
      <c r="G129" s="229"/>
      <c r="H129" s="232">
        <v>12</v>
      </c>
      <c r="I129" s="233"/>
      <c r="J129" s="233"/>
      <c r="K129" s="229"/>
      <c r="L129" s="229"/>
      <c r="M129" s="234"/>
      <c r="N129" s="235"/>
      <c r="O129" s="236"/>
      <c r="P129" s="236"/>
      <c r="Q129" s="236"/>
      <c r="R129" s="236"/>
      <c r="S129" s="236"/>
      <c r="T129" s="236"/>
      <c r="U129" s="236"/>
      <c r="V129" s="236"/>
      <c r="W129" s="236"/>
      <c r="X129" s="237"/>
      <c r="Y129" s="13"/>
      <c r="Z129" s="13"/>
      <c r="AA129" s="13"/>
      <c r="AB129" s="13"/>
      <c r="AC129" s="13"/>
      <c r="AD129" s="13"/>
      <c r="AE129" s="13"/>
      <c r="AT129" s="238" t="s">
        <v>143</v>
      </c>
      <c r="AU129" s="238" t="s">
        <v>83</v>
      </c>
      <c r="AV129" s="13" t="s">
        <v>83</v>
      </c>
      <c r="AW129" s="13" t="s">
        <v>5</v>
      </c>
      <c r="AX129" s="13" t="s">
        <v>81</v>
      </c>
      <c r="AY129" s="238" t="s">
        <v>131</v>
      </c>
    </row>
    <row r="130" s="2" customFormat="1" ht="24.15" customHeight="1">
      <c r="A130" s="39"/>
      <c r="B130" s="40"/>
      <c r="C130" s="208" t="s">
        <v>231</v>
      </c>
      <c r="D130" s="208" t="s">
        <v>134</v>
      </c>
      <c r="E130" s="210" t="s">
        <v>272</v>
      </c>
      <c r="F130" s="211" t="s">
        <v>273</v>
      </c>
      <c r="G130" s="212" t="s">
        <v>274</v>
      </c>
      <c r="H130" s="213">
        <v>40</v>
      </c>
      <c r="I130" s="214"/>
      <c r="J130" s="214"/>
      <c r="K130" s="215">
        <f>ROUND(P130*H130,2)</f>
        <v>0</v>
      </c>
      <c r="L130" s="211" t="s">
        <v>138</v>
      </c>
      <c r="M130" s="45"/>
      <c r="N130" s="216" t="s">
        <v>20</v>
      </c>
      <c r="O130" s="217" t="s">
        <v>42</v>
      </c>
      <c r="P130" s="218">
        <f>I130+J130</f>
        <v>0</v>
      </c>
      <c r="Q130" s="218">
        <f>ROUND(I130*H130,2)</f>
        <v>0</v>
      </c>
      <c r="R130" s="218">
        <f>ROUND(J130*H130,2)</f>
        <v>0</v>
      </c>
      <c r="S130" s="85"/>
      <c r="T130" s="219">
        <f>S130*H130</f>
        <v>0</v>
      </c>
      <c r="U130" s="219">
        <v>0</v>
      </c>
      <c r="V130" s="219">
        <f>U130*H130</f>
        <v>0</v>
      </c>
      <c r="W130" s="219">
        <v>0</v>
      </c>
      <c r="X130" s="220">
        <f>W130*H130</f>
        <v>0</v>
      </c>
      <c r="Y130" s="39"/>
      <c r="Z130" s="39"/>
      <c r="AA130" s="39"/>
      <c r="AB130" s="39"/>
      <c r="AC130" s="39"/>
      <c r="AD130" s="39"/>
      <c r="AE130" s="39"/>
      <c r="AR130" s="221" t="s">
        <v>139</v>
      </c>
      <c r="AT130" s="221" t="s">
        <v>134</v>
      </c>
      <c r="AU130" s="221" t="s">
        <v>83</v>
      </c>
      <c r="AY130" s="18" t="s">
        <v>131</v>
      </c>
      <c r="BE130" s="222">
        <f>IF(O130="základní",K130,0)</f>
        <v>0</v>
      </c>
      <c r="BF130" s="222">
        <f>IF(O130="snížená",K130,0)</f>
        <v>0</v>
      </c>
      <c r="BG130" s="222">
        <f>IF(O130="zákl. přenesená",K130,0)</f>
        <v>0</v>
      </c>
      <c r="BH130" s="222">
        <f>IF(O130="sníž. přenesená",K130,0)</f>
        <v>0</v>
      </c>
      <c r="BI130" s="222">
        <f>IF(O130="nulová",K130,0)</f>
        <v>0</v>
      </c>
      <c r="BJ130" s="18" t="s">
        <v>81</v>
      </c>
      <c r="BK130" s="222">
        <f>ROUND(P130*H130,2)</f>
        <v>0</v>
      </c>
      <c r="BL130" s="18" t="s">
        <v>139</v>
      </c>
      <c r="BM130" s="221" t="s">
        <v>275</v>
      </c>
    </row>
    <row r="131" s="2" customFormat="1">
      <c r="A131" s="39"/>
      <c r="B131" s="40"/>
      <c r="C131" s="41"/>
      <c r="D131" s="223" t="s">
        <v>141</v>
      </c>
      <c r="E131" s="41"/>
      <c r="F131" s="224" t="s">
        <v>276</v>
      </c>
      <c r="G131" s="41"/>
      <c r="H131" s="41"/>
      <c r="I131" s="225"/>
      <c r="J131" s="225"/>
      <c r="K131" s="41"/>
      <c r="L131" s="41"/>
      <c r="M131" s="45"/>
      <c r="N131" s="226"/>
      <c r="O131" s="227"/>
      <c r="P131" s="85"/>
      <c r="Q131" s="85"/>
      <c r="R131" s="85"/>
      <c r="S131" s="85"/>
      <c r="T131" s="85"/>
      <c r="U131" s="85"/>
      <c r="V131" s="85"/>
      <c r="W131" s="85"/>
      <c r="X131" s="86"/>
      <c r="Y131" s="39"/>
      <c r="Z131" s="39"/>
      <c r="AA131" s="39"/>
      <c r="AB131" s="39"/>
      <c r="AC131" s="39"/>
      <c r="AD131" s="39"/>
      <c r="AE131" s="39"/>
      <c r="AT131" s="18" t="s">
        <v>141</v>
      </c>
      <c r="AU131" s="18" t="s">
        <v>83</v>
      </c>
    </row>
    <row r="132" s="2" customFormat="1" ht="44.25" customHeight="1">
      <c r="A132" s="39"/>
      <c r="B132" s="40"/>
      <c r="C132" s="208" t="s">
        <v>236</v>
      </c>
      <c r="D132" s="208" t="s">
        <v>134</v>
      </c>
      <c r="E132" s="210" t="s">
        <v>278</v>
      </c>
      <c r="F132" s="211" t="s">
        <v>279</v>
      </c>
      <c r="G132" s="212" t="s">
        <v>227</v>
      </c>
      <c r="H132" s="213">
        <v>695</v>
      </c>
      <c r="I132" s="214"/>
      <c r="J132" s="214"/>
      <c r="K132" s="215">
        <f>ROUND(P132*H132,2)</f>
        <v>0</v>
      </c>
      <c r="L132" s="211" t="s">
        <v>138</v>
      </c>
      <c r="M132" s="45"/>
      <c r="N132" s="216" t="s">
        <v>20</v>
      </c>
      <c r="O132" s="217" t="s">
        <v>42</v>
      </c>
      <c r="P132" s="218">
        <f>I132+J132</f>
        <v>0</v>
      </c>
      <c r="Q132" s="218">
        <f>ROUND(I132*H132,2)</f>
        <v>0</v>
      </c>
      <c r="R132" s="218">
        <f>ROUND(J132*H132,2)</f>
        <v>0</v>
      </c>
      <c r="S132" s="85"/>
      <c r="T132" s="219">
        <f>S132*H132</f>
        <v>0</v>
      </c>
      <c r="U132" s="219">
        <v>0</v>
      </c>
      <c r="V132" s="219">
        <f>U132*H132</f>
        <v>0</v>
      </c>
      <c r="W132" s="219">
        <v>0</v>
      </c>
      <c r="X132" s="220">
        <f>W132*H132</f>
        <v>0</v>
      </c>
      <c r="Y132" s="39"/>
      <c r="Z132" s="39"/>
      <c r="AA132" s="39"/>
      <c r="AB132" s="39"/>
      <c r="AC132" s="39"/>
      <c r="AD132" s="39"/>
      <c r="AE132" s="39"/>
      <c r="AR132" s="221" t="s">
        <v>139</v>
      </c>
      <c r="AT132" s="221" t="s">
        <v>134</v>
      </c>
      <c r="AU132" s="221" t="s">
        <v>83</v>
      </c>
      <c r="AY132" s="18" t="s">
        <v>131</v>
      </c>
      <c r="BE132" s="222">
        <f>IF(O132="základní",K132,0)</f>
        <v>0</v>
      </c>
      <c r="BF132" s="222">
        <f>IF(O132="snížená",K132,0)</f>
        <v>0</v>
      </c>
      <c r="BG132" s="222">
        <f>IF(O132="zákl. přenesená",K132,0)</f>
        <v>0</v>
      </c>
      <c r="BH132" s="222">
        <f>IF(O132="sníž. přenesená",K132,0)</f>
        <v>0</v>
      </c>
      <c r="BI132" s="222">
        <f>IF(O132="nulová",K132,0)</f>
        <v>0</v>
      </c>
      <c r="BJ132" s="18" t="s">
        <v>81</v>
      </c>
      <c r="BK132" s="222">
        <f>ROUND(P132*H132,2)</f>
        <v>0</v>
      </c>
      <c r="BL132" s="18" t="s">
        <v>139</v>
      </c>
      <c r="BM132" s="221" t="s">
        <v>280</v>
      </c>
    </row>
    <row r="133" s="2" customFormat="1">
      <c r="A133" s="39"/>
      <c r="B133" s="40"/>
      <c r="C133" s="41"/>
      <c r="D133" s="223" t="s">
        <v>141</v>
      </c>
      <c r="E133" s="41"/>
      <c r="F133" s="224" t="s">
        <v>281</v>
      </c>
      <c r="G133" s="41"/>
      <c r="H133" s="41"/>
      <c r="I133" s="225"/>
      <c r="J133" s="225"/>
      <c r="K133" s="41"/>
      <c r="L133" s="41"/>
      <c r="M133" s="45"/>
      <c r="N133" s="226"/>
      <c r="O133" s="227"/>
      <c r="P133" s="85"/>
      <c r="Q133" s="85"/>
      <c r="R133" s="85"/>
      <c r="S133" s="85"/>
      <c r="T133" s="85"/>
      <c r="U133" s="85"/>
      <c r="V133" s="85"/>
      <c r="W133" s="85"/>
      <c r="X133" s="86"/>
      <c r="Y133" s="39"/>
      <c r="Z133" s="39"/>
      <c r="AA133" s="39"/>
      <c r="AB133" s="39"/>
      <c r="AC133" s="39"/>
      <c r="AD133" s="39"/>
      <c r="AE133" s="39"/>
      <c r="AT133" s="18" t="s">
        <v>141</v>
      </c>
      <c r="AU133" s="18" t="s">
        <v>83</v>
      </c>
    </row>
    <row r="134" s="2" customFormat="1" ht="33" customHeight="1">
      <c r="A134" s="39"/>
      <c r="B134" s="40"/>
      <c r="C134" s="208" t="s">
        <v>240</v>
      </c>
      <c r="D134" s="208" t="s">
        <v>134</v>
      </c>
      <c r="E134" s="210" t="s">
        <v>283</v>
      </c>
      <c r="F134" s="211" t="s">
        <v>284</v>
      </c>
      <c r="G134" s="212" t="s">
        <v>274</v>
      </c>
      <c r="H134" s="213">
        <v>10</v>
      </c>
      <c r="I134" s="214"/>
      <c r="J134" s="214"/>
      <c r="K134" s="215">
        <f>ROUND(P134*H134,2)</f>
        <v>0</v>
      </c>
      <c r="L134" s="211" t="s">
        <v>138</v>
      </c>
      <c r="M134" s="45"/>
      <c r="N134" s="216" t="s">
        <v>20</v>
      </c>
      <c r="O134" s="217" t="s">
        <v>42</v>
      </c>
      <c r="P134" s="218">
        <f>I134+J134</f>
        <v>0</v>
      </c>
      <c r="Q134" s="218">
        <f>ROUND(I134*H134,2)</f>
        <v>0</v>
      </c>
      <c r="R134" s="218">
        <f>ROUND(J134*H134,2)</f>
        <v>0</v>
      </c>
      <c r="S134" s="85"/>
      <c r="T134" s="219">
        <f>S134*H134</f>
        <v>0</v>
      </c>
      <c r="U134" s="219">
        <v>0</v>
      </c>
      <c r="V134" s="219">
        <f>U134*H134</f>
        <v>0</v>
      </c>
      <c r="W134" s="219">
        <v>0</v>
      </c>
      <c r="X134" s="220">
        <f>W134*H134</f>
        <v>0</v>
      </c>
      <c r="Y134" s="39"/>
      <c r="Z134" s="39"/>
      <c r="AA134" s="39"/>
      <c r="AB134" s="39"/>
      <c r="AC134" s="39"/>
      <c r="AD134" s="39"/>
      <c r="AE134" s="39"/>
      <c r="AR134" s="221" t="s">
        <v>139</v>
      </c>
      <c r="AT134" s="221" t="s">
        <v>134</v>
      </c>
      <c r="AU134" s="221" t="s">
        <v>83</v>
      </c>
      <c r="AY134" s="18" t="s">
        <v>131</v>
      </c>
      <c r="BE134" s="222">
        <f>IF(O134="základní",K134,0)</f>
        <v>0</v>
      </c>
      <c r="BF134" s="222">
        <f>IF(O134="snížená",K134,0)</f>
        <v>0</v>
      </c>
      <c r="BG134" s="222">
        <f>IF(O134="zákl. přenesená",K134,0)</f>
        <v>0</v>
      </c>
      <c r="BH134" s="222">
        <f>IF(O134="sníž. přenesená",K134,0)</f>
        <v>0</v>
      </c>
      <c r="BI134" s="222">
        <f>IF(O134="nulová",K134,0)</f>
        <v>0</v>
      </c>
      <c r="BJ134" s="18" t="s">
        <v>81</v>
      </c>
      <c r="BK134" s="222">
        <f>ROUND(P134*H134,2)</f>
        <v>0</v>
      </c>
      <c r="BL134" s="18" t="s">
        <v>139</v>
      </c>
      <c r="BM134" s="221" t="s">
        <v>285</v>
      </c>
    </row>
    <row r="135" s="2" customFormat="1">
      <c r="A135" s="39"/>
      <c r="B135" s="40"/>
      <c r="C135" s="41"/>
      <c r="D135" s="223" t="s">
        <v>141</v>
      </c>
      <c r="E135" s="41"/>
      <c r="F135" s="224" t="s">
        <v>286</v>
      </c>
      <c r="G135" s="41"/>
      <c r="H135" s="41"/>
      <c r="I135" s="225"/>
      <c r="J135" s="225"/>
      <c r="K135" s="41"/>
      <c r="L135" s="41"/>
      <c r="M135" s="45"/>
      <c r="N135" s="226"/>
      <c r="O135" s="227"/>
      <c r="P135" s="85"/>
      <c r="Q135" s="85"/>
      <c r="R135" s="85"/>
      <c r="S135" s="85"/>
      <c r="T135" s="85"/>
      <c r="U135" s="85"/>
      <c r="V135" s="85"/>
      <c r="W135" s="85"/>
      <c r="X135" s="86"/>
      <c r="Y135" s="39"/>
      <c r="Z135" s="39"/>
      <c r="AA135" s="39"/>
      <c r="AB135" s="39"/>
      <c r="AC135" s="39"/>
      <c r="AD135" s="39"/>
      <c r="AE135" s="39"/>
      <c r="AT135" s="18" t="s">
        <v>141</v>
      </c>
      <c r="AU135" s="18" t="s">
        <v>83</v>
      </c>
    </row>
    <row r="136" s="2" customFormat="1" ht="24.15" customHeight="1">
      <c r="A136" s="39"/>
      <c r="B136" s="40"/>
      <c r="C136" s="208" t="s">
        <v>248</v>
      </c>
      <c r="D136" s="208" t="s">
        <v>134</v>
      </c>
      <c r="E136" s="210" t="s">
        <v>178</v>
      </c>
      <c r="F136" s="211" t="s">
        <v>179</v>
      </c>
      <c r="G136" s="212" t="s">
        <v>180</v>
      </c>
      <c r="H136" s="213">
        <v>695</v>
      </c>
      <c r="I136" s="214"/>
      <c r="J136" s="214"/>
      <c r="K136" s="215">
        <f>ROUND(P136*H136,2)</f>
        <v>0</v>
      </c>
      <c r="L136" s="211" t="s">
        <v>138</v>
      </c>
      <c r="M136" s="45"/>
      <c r="N136" s="216" t="s">
        <v>20</v>
      </c>
      <c r="O136" s="217" t="s">
        <v>42</v>
      </c>
      <c r="P136" s="218">
        <f>I136+J136</f>
        <v>0</v>
      </c>
      <c r="Q136" s="218">
        <f>ROUND(I136*H136,2)</f>
        <v>0</v>
      </c>
      <c r="R136" s="218">
        <f>ROUND(J136*H136,2)</f>
        <v>0</v>
      </c>
      <c r="S136" s="85"/>
      <c r="T136" s="219">
        <f>S136*H136</f>
        <v>0</v>
      </c>
      <c r="U136" s="219">
        <v>0</v>
      </c>
      <c r="V136" s="219">
        <f>U136*H136</f>
        <v>0</v>
      </c>
      <c r="W136" s="219">
        <v>0</v>
      </c>
      <c r="X136" s="220">
        <f>W136*H136</f>
        <v>0</v>
      </c>
      <c r="Y136" s="39"/>
      <c r="Z136" s="39"/>
      <c r="AA136" s="39"/>
      <c r="AB136" s="39"/>
      <c r="AC136" s="39"/>
      <c r="AD136" s="39"/>
      <c r="AE136" s="39"/>
      <c r="AR136" s="221" t="s">
        <v>139</v>
      </c>
      <c r="AT136" s="221" t="s">
        <v>134</v>
      </c>
      <c r="AU136" s="221" t="s">
        <v>83</v>
      </c>
      <c r="AY136" s="18" t="s">
        <v>131</v>
      </c>
      <c r="BE136" s="222">
        <f>IF(O136="základní",K136,0)</f>
        <v>0</v>
      </c>
      <c r="BF136" s="222">
        <f>IF(O136="snížená",K136,0)</f>
        <v>0</v>
      </c>
      <c r="BG136" s="222">
        <f>IF(O136="zákl. přenesená",K136,0)</f>
        <v>0</v>
      </c>
      <c r="BH136" s="222">
        <f>IF(O136="sníž. přenesená",K136,0)</f>
        <v>0</v>
      </c>
      <c r="BI136" s="222">
        <f>IF(O136="nulová",K136,0)</f>
        <v>0</v>
      </c>
      <c r="BJ136" s="18" t="s">
        <v>81</v>
      </c>
      <c r="BK136" s="222">
        <f>ROUND(P136*H136,2)</f>
        <v>0</v>
      </c>
      <c r="BL136" s="18" t="s">
        <v>139</v>
      </c>
      <c r="BM136" s="221" t="s">
        <v>412</v>
      </c>
    </row>
    <row r="137" s="2" customFormat="1">
      <c r="A137" s="39"/>
      <c r="B137" s="40"/>
      <c r="C137" s="41"/>
      <c r="D137" s="223" t="s">
        <v>141</v>
      </c>
      <c r="E137" s="41"/>
      <c r="F137" s="224" t="s">
        <v>182</v>
      </c>
      <c r="G137" s="41"/>
      <c r="H137" s="41"/>
      <c r="I137" s="225"/>
      <c r="J137" s="225"/>
      <c r="K137" s="41"/>
      <c r="L137" s="41"/>
      <c r="M137" s="45"/>
      <c r="N137" s="226"/>
      <c r="O137" s="227"/>
      <c r="P137" s="85"/>
      <c r="Q137" s="85"/>
      <c r="R137" s="85"/>
      <c r="S137" s="85"/>
      <c r="T137" s="85"/>
      <c r="U137" s="85"/>
      <c r="V137" s="85"/>
      <c r="W137" s="85"/>
      <c r="X137" s="86"/>
      <c r="Y137" s="39"/>
      <c r="Z137" s="39"/>
      <c r="AA137" s="39"/>
      <c r="AB137" s="39"/>
      <c r="AC137" s="39"/>
      <c r="AD137" s="39"/>
      <c r="AE137" s="39"/>
      <c r="AT137" s="18" t="s">
        <v>141</v>
      </c>
      <c r="AU137" s="18" t="s">
        <v>83</v>
      </c>
    </row>
    <row r="138" s="13" customFormat="1">
      <c r="A138" s="13"/>
      <c r="B138" s="228"/>
      <c r="C138" s="229"/>
      <c r="D138" s="223" t="s">
        <v>143</v>
      </c>
      <c r="E138" s="230" t="s">
        <v>20</v>
      </c>
      <c r="F138" s="231" t="s">
        <v>413</v>
      </c>
      <c r="G138" s="229"/>
      <c r="H138" s="232">
        <v>695</v>
      </c>
      <c r="I138" s="233"/>
      <c r="J138" s="233"/>
      <c r="K138" s="229"/>
      <c r="L138" s="229"/>
      <c r="M138" s="234"/>
      <c r="N138" s="235"/>
      <c r="O138" s="236"/>
      <c r="P138" s="236"/>
      <c r="Q138" s="236"/>
      <c r="R138" s="236"/>
      <c r="S138" s="236"/>
      <c r="T138" s="236"/>
      <c r="U138" s="236"/>
      <c r="V138" s="236"/>
      <c r="W138" s="236"/>
      <c r="X138" s="237"/>
      <c r="Y138" s="13"/>
      <c r="Z138" s="13"/>
      <c r="AA138" s="13"/>
      <c r="AB138" s="13"/>
      <c r="AC138" s="13"/>
      <c r="AD138" s="13"/>
      <c r="AE138" s="13"/>
      <c r="AT138" s="238" t="s">
        <v>143</v>
      </c>
      <c r="AU138" s="238" t="s">
        <v>83</v>
      </c>
      <c r="AV138" s="13" t="s">
        <v>83</v>
      </c>
      <c r="AW138" s="13" t="s">
        <v>5</v>
      </c>
      <c r="AX138" s="13" t="s">
        <v>81</v>
      </c>
      <c r="AY138" s="238" t="s">
        <v>131</v>
      </c>
    </row>
    <row r="139" s="2" customFormat="1" ht="24.15" customHeight="1">
      <c r="A139" s="39"/>
      <c r="B139" s="40"/>
      <c r="C139" s="239" t="s">
        <v>156</v>
      </c>
      <c r="D139" s="239" t="s">
        <v>168</v>
      </c>
      <c r="E139" s="241" t="s">
        <v>185</v>
      </c>
      <c r="F139" s="242" t="s">
        <v>186</v>
      </c>
      <c r="G139" s="243" t="s">
        <v>187</v>
      </c>
      <c r="H139" s="244">
        <v>37.530000000000001</v>
      </c>
      <c r="I139" s="245"/>
      <c r="J139" s="246"/>
      <c r="K139" s="247">
        <f>ROUND(P139*H139,2)</f>
        <v>0</v>
      </c>
      <c r="L139" s="242" t="s">
        <v>138</v>
      </c>
      <c r="M139" s="248"/>
      <c r="N139" s="249" t="s">
        <v>20</v>
      </c>
      <c r="O139" s="217" t="s">
        <v>42</v>
      </c>
      <c r="P139" s="218">
        <f>I139+J139</f>
        <v>0</v>
      </c>
      <c r="Q139" s="218">
        <f>ROUND(I139*H139,2)</f>
        <v>0</v>
      </c>
      <c r="R139" s="218">
        <f>ROUND(J139*H139,2)</f>
        <v>0</v>
      </c>
      <c r="S139" s="85"/>
      <c r="T139" s="219">
        <f>S139*H139</f>
        <v>0</v>
      </c>
      <c r="U139" s="219">
        <v>1</v>
      </c>
      <c r="V139" s="219">
        <f>U139*H139</f>
        <v>37.530000000000001</v>
      </c>
      <c r="W139" s="219">
        <v>0</v>
      </c>
      <c r="X139" s="220">
        <f>W139*H139</f>
        <v>0</v>
      </c>
      <c r="Y139" s="39"/>
      <c r="Z139" s="39"/>
      <c r="AA139" s="39"/>
      <c r="AB139" s="39"/>
      <c r="AC139" s="39"/>
      <c r="AD139" s="39"/>
      <c r="AE139" s="39"/>
      <c r="AR139" s="221" t="s">
        <v>171</v>
      </c>
      <c r="AT139" s="221" t="s">
        <v>168</v>
      </c>
      <c r="AU139" s="221" t="s">
        <v>83</v>
      </c>
      <c r="AY139" s="18" t="s">
        <v>131</v>
      </c>
      <c r="BE139" s="222">
        <f>IF(O139="základní",K139,0)</f>
        <v>0</v>
      </c>
      <c r="BF139" s="222">
        <f>IF(O139="snížená",K139,0)</f>
        <v>0</v>
      </c>
      <c r="BG139" s="222">
        <f>IF(O139="zákl. přenesená",K139,0)</f>
        <v>0</v>
      </c>
      <c r="BH139" s="222">
        <f>IF(O139="sníž. přenesená",K139,0)</f>
        <v>0</v>
      </c>
      <c r="BI139" s="222">
        <f>IF(O139="nulová",K139,0)</f>
        <v>0</v>
      </c>
      <c r="BJ139" s="18" t="s">
        <v>81</v>
      </c>
      <c r="BK139" s="222">
        <f>ROUND(P139*H139,2)</f>
        <v>0</v>
      </c>
      <c r="BL139" s="18" t="s">
        <v>139</v>
      </c>
      <c r="BM139" s="221" t="s">
        <v>414</v>
      </c>
    </row>
    <row r="140" s="2" customFormat="1">
      <c r="A140" s="39"/>
      <c r="B140" s="40"/>
      <c r="C140" s="41"/>
      <c r="D140" s="223" t="s">
        <v>141</v>
      </c>
      <c r="E140" s="41"/>
      <c r="F140" s="224" t="s">
        <v>186</v>
      </c>
      <c r="G140" s="41"/>
      <c r="H140" s="41"/>
      <c r="I140" s="225"/>
      <c r="J140" s="225"/>
      <c r="K140" s="41"/>
      <c r="L140" s="41"/>
      <c r="M140" s="45"/>
      <c r="N140" s="226"/>
      <c r="O140" s="227"/>
      <c r="P140" s="85"/>
      <c r="Q140" s="85"/>
      <c r="R140" s="85"/>
      <c r="S140" s="85"/>
      <c r="T140" s="85"/>
      <c r="U140" s="85"/>
      <c r="V140" s="85"/>
      <c r="W140" s="85"/>
      <c r="X140" s="86"/>
      <c r="Y140" s="39"/>
      <c r="Z140" s="39"/>
      <c r="AA140" s="39"/>
      <c r="AB140" s="39"/>
      <c r="AC140" s="39"/>
      <c r="AD140" s="39"/>
      <c r="AE140" s="39"/>
      <c r="AT140" s="18" t="s">
        <v>141</v>
      </c>
      <c r="AU140" s="18" t="s">
        <v>83</v>
      </c>
    </row>
    <row r="141" s="13" customFormat="1">
      <c r="A141" s="13"/>
      <c r="B141" s="228"/>
      <c r="C141" s="229"/>
      <c r="D141" s="223" t="s">
        <v>143</v>
      </c>
      <c r="E141" s="230" t="s">
        <v>20</v>
      </c>
      <c r="F141" s="231" t="s">
        <v>415</v>
      </c>
      <c r="G141" s="229"/>
      <c r="H141" s="232">
        <v>37.530000000000001</v>
      </c>
      <c r="I141" s="233"/>
      <c r="J141" s="233"/>
      <c r="K141" s="229"/>
      <c r="L141" s="229"/>
      <c r="M141" s="234"/>
      <c r="N141" s="235"/>
      <c r="O141" s="236"/>
      <c r="P141" s="236"/>
      <c r="Q141" s="236"/>
      <c r="R141" s="236"/>
      <c r="S141" s="236"/>
      <c r="T141" s="236"/>
      <c r="U141" s="236"/>
      <c r="V141" s="236"/>
      <c r="W141" s="236"/>
      <c r="X141" s="237"/>
      <c r="Y141" s="13"/>
      <c r="Z141" s="13"/>
      <c r="AA141" s="13"/>
      <c r="AB141" s="13"/>
      <c r="AC141" s="13"/>
      <c r="AD141" s="13"/>
      <c r="AE141" s="13"/>
      <c r="AT141" s="238" t="s">
        <v>143</v>
      </c>
      <c r="AU141" s="238" t="s">
        <v>83</v>
      </c>
      <c r="AV141" s="13" t="s">
        <v>83</v>
      </c>
      <c r="AW141" s="13" t="s">
        <v>5</v>
      </c>
      <c r="AX141" s="13" t="s">
        <v>81</v>
      </c>
      <c r="AY141" s="238" t="s">
        <v>131</v>
      </c>
    </row>
    <row r="142" s="2" customFormat="1">
      <c r="A142" s="39"/>
      <c r="B142" s="40"/>
      <c r="C142" s="208" t="s">
        <v>190</v>
      </c>
      <c r="D142" s="209" t="s">
        <v>134</v>
      </c>
      <c r="E142" s="210" t="s">
        <v>416</v>
      </c>
      <c r="F142" s="211" t="s">
        <v>417</v>
      </c>
      <c r="G142" s="212" t="s">
        <v>147</v>
      </c>
      <c r="H142" s="213">
        <v>0.68600000000000005</v>
      </c>
      <c r="I142" s="214"/>
      <c r="J142" s="214"/>
      <c r="K142" s="215">
        <f>ROUND(P142*H142,2)</f>
        <v>0</v>
      </c>
      <c r="L142" s="211" t="s">
        <v>138</v>
      </c>
      <c r="M142" s="45"/>
      <c r="N142" s="216" t="s">
        <v>20</v>
      </c>
      <c r="O142" s="217" t="s">
        <v>42</v>
      </c>
      <c r="P142" s="218">
        <f>I142+J142</f>
        <v>0</v>
      </c>
      <c r="Q142" s="218">
        <f>ROUND(I142*H142,2)</f>
        <v>0</v>
      </c>
      <c r="R142" s="218">
        <f>ROUND(J142*H142,2)</f>
        <v>0</v>
      </c>
      <c r="S142" s="85"/>
      <c r="T142" s="219">
        <f>S142*H142</f>
        <v>0</v>
      </c>
      <c r="U142" s="219">
        <v>0</v>
      </c>
      <c r="V142" s="219">
        <f>U142*H142</f>
        <v>0</v>
      </c>
      <c r="W142" s="219">
        <v>0</v>
      </c>
      <c r="X142" s="220">
        <f>W142*H142</f>
        <v>0</v>
      </c>
      <c r="Y142" s="39"/>
      <c r="Z142" s="39"/>
      <c r="AA142" s="39"/>
      <c r="AB142" s="39"/>
      <c r="AC142" s="39"/>
      <c r="AD142" s="39"/>
      <c r="AE142" s="39"/>
      <c r="AR142" s="221" t="s">
        <v>139</v>
      </c>
      <c r="AT142" s="221" t="s">
        <v>134</v>
      </c>
      <c r="AU142" s="221" t="s">
        <v>83</v>
      </c>
      <c r="AY142" s="18" t="s">
        <v>131</v>
      </c>
      <c r="BE142" s="222">
        <f>IF(O142="základní",K142,0)</f>
        <v>0</v>
      </c>
      <c r="BF142" s="222">
        <f>IF(O142="snížená",K142,0)</f>
        <v>0</v>
      </c>
      <c r="BG142" s="222">
        <f>IF(O142="zákl. přenesená",K142,0)</f>
        <v>0</v>
      </c>
      <c r="BH142" s="222">
        <f>IF(O142="sníž. přenesená",K142,0)</f>
        <v>0</v>
      </c>
      <c r="BI142" s="222">
        <f>IF(O142="nulová",K142,0)</f>
        <v>0</v>
      </c>
      <c r="BJ142" s="18" t="s">
        <v>81</v>
      </c>
      <c r="BK142" s="222">
        <f>ROUND(P142*H142,2)</f>
        <v>0</v>
      </c>
      <c r="BL142" s="18" t="s">
        <v>139</v>
      </c>
      <c r="BM142" s="221" t="s">
        <v>418</v>
      </c>
    </row>
    <row r="143" s="2" customFormat="1">
      <c r="A143" s="39"/>
      <c r="B143" s="40"/>
      <c r="C143" s="41"/>
      <c r="D143" s="223" t="s">
        <v>141</v>
      </c>
      <c r="E143" s="41"/>
      <c r="F143" s="224" t="s">
        <v>419</v>
      </c>
      <c r="G143" s="41"/>
      <c r="H143" s="41"/>
      <c r="I143" s="225"/>
      <c r="J143" s="225"/>
      <c r="K143" s="41"/>
      <c r="L143" s="41"/>
      <c r="M143" s="45"/>
      <c r="N143" s="226"/>
      <c r="O143" s="227"/>
      <c r="P143" s="85"/>
      <c r="Q143" s="85"/>
      <c r="R143" s="85"/>
      <c r="S143" s="85"/>
      <c r="T143" s="85"/>
      <c r="U143" s="85"/>
      <c r="V143" s="85"/>
      <c r="W143" s="85"/>
      <c r="X143" s="86"/>
      <c r="Y143" s="39"/>
      <c r="Z143" s="39"/>
      <c r="AA143" s="39"/>
      <c r="AB143" s="39"/>
      <c r="AC143" s="39"/>
      <c r="AD143" s="39"/>
      <c r="AE143" s="39"/>
      <c r="AT143" s="18" t="s">
        <v>141</v>
      </c>
      <c r="AU143" s="18" t="s">
        <v>83</v>
      </c>
    </row>
    <row r="144" s="13" customFormat="1">
      <c r="A144" s="13"/>
      <c r="B144" s="228"/>
      <c r="C144" s="229"/>
      <c r="D144" s="223" t="s">
        <v>143</v>
      </c>
      <c r="E144" s="230" t="s">
        <v>20</v>
      </c>
      <c r="F144" s="231" t="s">
        <v>420</v>
      </c>
      <c r="G144" s="229"/>
      <c r="H144" s="232">
        <v>0.68600000000000005</v>
      </c>
      <c r="I144" s="233"/>
      <c r="J144" s="233"/>
      <c r="K144" s="229"/>
      <c r="L144" s="229"/>
      <c r="M144" s="234"/>
      <c r="N144" s="235"/>
      <c r="O144" s="236"/>
      <c r="P144" s="236"/>
      <c r="Q144" s="236"/>
      <c r="R144" s="236"/>
      <c r="S144" s="236"/>
      <c r="T144" s="236"/>
      <c r="U144" s="236"/>
      <c r="V144" s="236"/>
      <c r="W144" s="236"/>
      <c r="X144" s="237"/>
      <c r="Y144" s="13"/>
      <c r="Z144" s="13"/>
      <c r="AA144" s="13"/>
      <c r="AB144" s="13"/>
      <c r="AC144" s="13"/>
      <c r="AD144" s="13"/>
      <c r="AE144" s="13"/>
      <c r="AT144" s="238" t="s">
        <v>143</v>
      </c>
      <c r="AU144" s="238" t="s">
        <v>83</v>
      </c>
      <c r="AV144" s="13" t="s">
        <v>83</v>
      </c>
      <c r="AW144" s="13" t="s">
        <v>5</v>
      </c>
      <c r="AX144" s="13" t="s">
        <v>81</v>
      </c>
      <c r="AY144" s="238" t="s">
        <v>131</v>
      </c>
    </row>
    <row r="145" s="2" customFormat="1" ht="24.15" customHeight="1">
      <c r="A145" s="39"/>
      <c r="B145" s="40"/>
      <c r="C145" s="208" t="s">
        <v>260</v>
      </c>
      <c r="D145" s="272" t="s">
        <v>134</v>
      </c>
      <c r="E145" s="210" t="s">
        <v>198</v>
      </c>
      <c r="F145" s="211" t="s">
        <v>199</v>
      </c>
      <c r="G145" s="212" t="s">
        <v>200</v>
      </c>
      <c r="H145" s="213">
        <v>601</v>
      </c>
      <c r="I145" s="214"/>
      <c r="J145" s="214"/>
      <c r="K145" s="215">
        <f>ROUND(P145*H145,2)</f>
        <v>0</v>
      </c>
      <c r="L145" s="211" t="s">
        <v>138</v>
      </c>
      <c r="M145" s="45"/>
      <c r="N145" s="216" t="s">
        <v>20</v>
      </c>
      <c r="O145" s="217" t="s">
        <v>42</v>
      </c>
      <c r="P145" s="218">
        <f>I145+J145</f>
        <v>0</v>
      </c>
      <c r="Q145" s="218">
        <f>ROUND(I145*H145,2)</f>
        <v>0</v>
      </c>
      <c r="R145" s="218">
        <f>ROUND(J145*H145,2)</f>
        <v>0</v>
      </c>
      <c r="S145" s="85"/>
      <c r="T145" s="219">
        <f>S145*H145</f>
        <v>0</v>
      </c>
      <c r="U145" s="219">
        <v>0</v>
      </c>
      <c r="V145" s="219">
        <f>U145*H145</f>
        <v>0</v>
      </c>
      <c r="W145" s="219">
        <v>0</v>
      </c>
      <c r="X145" s="220">
        <f>W145*H145</f>
        <v>0</v>
      </c>
      <c r="Y145" s="39"/>
      <c r="Z145" s="39"/>
      <c r="AA145" s="39"/>
      <c r="AB145" s="39"/>
      <c r="AC145" s="39"/>
      <c r="AD145" s="39"/>
      <c r="AE145" s="39"/>
      <c r="AR145" s="221" t="s">
        <v>139</v>
      </c>
      <c r="AT145" s="221" t="s">
        <v>134</v>
      </c>
      <c r="AU145" s="221" t="s">
        <v>83</v>
      </c>
      <c r="AY145" s="18" t="s">
        <v>131</v>
      </c>
      <c r="BE145" s="222">
        <f>IF(O145="základní",K145,0)</f>
        <v>0</v>
      </c>
      <c r="BF145" s="222">
        <f>IF(O145="snížená",K145,0)</f>
        <v>0</v>
      </c>
      <c r="BG145" s="222">
        <f>IF(O145="zákl. přenesená",K145,0)</f>
        <v>0</v>
      </c>
      <c r="BH145" s="222">
        <f>IF(O145="sníž. přenesená",K145,0)</f>
        <v>0</v>
      </c>
      <c r="BI145" s="222">
        <f>IF(O145="nulová",K145,0)</f>
        <v>0</v>
      </c>
      <c r="BJ145" s="18" t="s">
        <v>81</v>
      </c>
      <c r="BK145" s="222">
        <f>ROUND(P145*H145,2)</f>
        <v>0</v>
      </c>
      <c r="BL145" s="18" t="s">
        <v>139</v>
      </c>
      <c r="BM145" s="221" t="s">
        <v>201</v>
      </c>
    </row>
    <row r="146" s="2" customFormat="1">
      <c r="A146" s="39"/>
      <c r="B146" s="40"/>
      <c r="C146" s="41"/>
      <c r="D146" s="223" t="s">
        <v>141</v>
      </c>
      <c r="E146" s="41"/>
      <c r="F146" s="224" t="s">
        <v>202</v>
      </c>
      <c r="G146" s="41"/>
      <c r="H146" s="41"/>
      <c r="I146" s="225"/>
      <c r="J146" s="225"/>
      <c r="K146" s="41"/>
      <c r="L146" s="41"/>
      <c r="M146" s="45"/>
      <c r="N146" s="226"/>
      <c r="O146" s="227"/>
      <c r="P146" s="85"/>
      <c r="Q146" s="85"/>
      <c r="R146" s="85"/>
      <c r="S146" s="85"/>
      <c r="T146" s="85"/>
      <c r="U146" s="85"/>
      <c r="V146" s="85"/>
      <c r="W146" s="85"/>
      <c r="X146" s="86"/>
      <c r="Y146" s="39"/>
      <c r="Z146" s="39"/>
      <c r="AA146" s="39"/>
      <c r="AB146" s="39"/>
      <c r="AC146" s="39"/>
      <c r="AD146" s="39"/>
      <c r="AE146" s="39"/>
      <c r="AT146" s="18" t="s">
        <v>141</v>
      </c>
      <c r="AU146" s="18" t="s">
        <v>83</v>
      </c>
    </row>
    <row r="147" s="14" customFormat="1">
      <c r="A147" s="14"/>
      <c r="B147" s="250"/>
      <c r="C147" s="251"/>
      <c r="D147" s="223" t="s">
        <v>143</v>
      </c>
      <c r="E147" s="252" t="s">
        <v>20</v>
      </c>
      <c r="F147" s="253" t="s">
        <v>421</v>
      </c>
      <c r="G147" s="251"/>
      <c r="H147" s="252" t="s">
        <v>20</v>
      </c>
      <c r="I147" s="254"/>
      <c r="J147" s="254"/>
      <c r="K147" s="251"/>
      <c r="L147" s="251"/>
      <c r="M147" s="255"/>
      <c r="N147" s="256"/>
      <c r="O147" s="257"/>
      <c r="P147" s="257"/>
      <c r="Q147" s="257"/>
      <c r="R147" s="257"/>
      <c r="S147" s="257"/>
      <c r="T147" s="257"/>
      <c r="U147" s="257"/>
      <c r="V147" s="257"/>
      <c r="W147" s="257"/>
      <c r="X147" s="258"/>
      <c r="Y147" s="14"/>
      <c r="Z147" s="14"/>
      <c r="AA147" s="14"/>
      <c r="AB147" s="14"/>
      <c r="AC147" s="14"/>
      <c r="AD147" s="14"/>
      <c r="AE147" s="14"/>
      <c r="AT147" s="259" t="s">
        <v>143</v>
      </c>
      <c r="AU147" s="259" t="s">
        <v>83</v>
      </c>
      <c r="AV147" s="14" t="s">
        <v>81</v>
      </c>
      <c r="AW147" s="14" t="s">
        <v>5</v>
      </c>
      <c r="AX147" s="14" t="s">
        <v>73</v>
      </c>
      <c r="AY147" s="259" t="s">
        <v>131</v>
      </c>
    </row>
    <row r="148" s="13" customFormat="1">
      <c r="A148" s="13"/>
      <c r="B148" s="228"/>
      <c r="C148" s="229"/>
      <c r="D148" s="223" t="s">
        <v>143</v>
      </c>
      <c r="E148" s="230" t="s">
        <v>20</v>
      </c>
      <c r="F148" s="231" t="s">
        <v>204</v>
      </c>
      <c r="G148" s="229"/>
      <c r="H148" s="232">
        <v>66</v>
      </c>
      <c r="I148" s="233"/>
      <c r="J148" s="233"/>
      <c r="K148" s="229"/>
      <c r="L148" s="229"/>
      <c r="M148" s="234"/>
      <c r="N148" s="235"/>
      <c r="O148" s="236"/>
      <c r="P148" s="236"/>
      <c r="Q148" s="236"/>
      <c r="R148" s="236"/>
      <c r="S148" s="236"/>
      <c r="T148" s="236"/>
      <c r="U148" s="236"/>
      <c r="V148" s="236"/>
      <c r="W148" s="236"/>
      <c r="X148" s="237"/>
      <c r="Y148" s="13"/>
      <c r="Z148" s="13"/>
      <c r="AA148" s="13"/>
      <c r="AB148" s="13"/>
      <c r="AC148" s="13"/>
      <c r="AD148" s="13"/>
      <c r="AE148" s="13"/>
      <c r="AT148" s="238" t="s">
        <v>143</v>
      </c>
      <c r="AU148" s="238" t="s">
        <v>83</v>
      </c>
      <c r="AV148" s="13" t="s">
        <v>83</v>
      </c>
      <c r="AW148" s="13" t="s">
        <v>5</v>
      </c>
      <c r="AX148" s="13" t="s">
        <v>73</v>
      </c>
      <c r="AY148" s="238" t="s">
        <v>131</v>
      </c>
    </row>
    <row r="149" s="14" customFormat="1">
      <c r="A149" s="14"/>
      <c r="B149" s="250"/>
      <c r="C149" s="251"/>
      <c r="D149" s="223" t="s">
        <v>143</v>
      </c>
      <c r="E149" s="252" t="s">
        <v>20</v>
      </c>
      <c r="F149" s="253" t="s">
        <v>422</v>
      </c>
      <c r="G149" s="251"/>
      <c r="H149" s="252" t="s">
        <v>20</v>
      </c>
      <c r="I149" s="254"/>
      <c r="J149" s="254"/>
      <c r="K149" s="251"/>
      <c r="L149" s="251"/>
      <c r="M149" s="255"/>
      <c r="N149" s="256"/>
      <c r="O149" s="257"/>
      <c r="P149" s="257"/>
      <c r="Q149" s="257"/>
      <c r="R149" s="257"/>
      <c r="S149" s="257"/>
      <c r="T149" s="257"/>
      <c r="U149" s="257"/>
      <c r="V149" s="257"/>
      <c r="W149" s="257"/>
      <c r="X149" s="258"/>
      <c r="Y149" s="14"/>
      <c r="Z149" s="14"/>
      <c r="AA149" s="14"/>
      <c r="AB149" s="14"/>
      <c r="AC149" s="14"/>
      <c r="AD149" s="14"/>
      <c r="AE149" s="14"/>
      <c r="AT149" s="259" t="s">
        <v>143</v>
      </c>
      <c r="AU149" s="259" t="s">
        <v>83</v>
      </c>
      <c r="AV149" s="14" t="s">
        <v>81</v>
      </c>
      <c r="AW149" s="14" t="s">
        <v>5</v>
      </c>
      <c r="AX149" s="14" t="s">
        <v>73</v>
      </c>
      <c r="AY149" s="259" t="s">
        <v>131</v>
      </c>
    </row>
    <row r="150" s="13" customFormat="1">
      <c r="A150" s="13"/>
      <c r="B150" s="228"/>
      <c r="C150" s="229"/>
      <c r="D150" s="223" t="s">
        <v>143</v>
      </c>
      <c r="E150" s="230" t="s">
        <v>20</v>
      </c>
      <c r="F150" s="231" t="s">
        <v>423</v>
      </c>
      <c r="G150" s="229"/>
      <c r="H150" s="232">
        <v>535</v>
      </c>
      <c r="I150" s="233"/>
      <c r="J150" s="233"/>
      <c r="K150" s="229"/>
      <c r="L150" s="229"/>
      <c r="M150" s="234"/>
      <c r="N150" s="235"/>
      <c r="O150" s="236"/>
      <c r="P150" s="236"/>
      <c r="Q150" s="236"/>
      <c r="R150" s="236"/>
      <c r="S150" s="236"/>
      <c r="T150" s="236"/>
      <c r="U150" s="236"/>
      <c r="V150" s="236"/>
      <c r="W150" s="236"/>
      <c r="X150" s="237"/>
      <c r="Y150" s="13"/>
      <c r="Z150" s="13"/>
      <c r="AA150" s="13"/>
      <c r="AB150" s="13"/>
      <c r="AC150" s="13"/>
      <c r="AD150" s="13"/>
      <c r="AE150" s="13"/>
      <c r="AT150" s="238" t="s">
        <v>143</v>
      </c>
      <c r="AU150" s="238" t="s">
        <v>83</v>
      </c>
      <c r="AV150" s="13" t="s">
        <v>83</v>
      </c>
      <c r="AW150" s="13" t="s">
        <v>5</v>
      </c>
      <c r="AX150" s="13" t="s">
        <v>73</v>
      </c>
      <c r="AY150" s="238" t="s">
        <v>131</v>
      </c>
    </row>
    <row r="151" s="15" customFormat="1">
      <c r="A151" s="15"/>
      <c r="B151" s="260"/>
      <c r="C151" s="261"/>
      <c r="D151" s="223" t="s">
        <v>143</v>
      </c>
      <c r="E151" s="262" t="s">
        <v>20</v>
      </c>
      <c r="F151" s="263" t="s">
        <v>207</v>
      </c>
      <c r="G151" s="261"/>
      <c r="H151" s="264">
        <v>601</v>
      </c>
      <c r="I151" s="265"/>
      <c r="J151" s="265"/>
      <c r="K151" s="261"/>
      <c r="L151" s="261"/>
      <c r="M151" s="266"/>
      <c r="N151" s="267"/>
      <c r="O151" s="268"/>
      <c r="P151" s="268"/>
      <c r="Q151" s="268"/>
      <c r="R151" s="268"/>
      <c r="S151" s="268"/>
      <c r="T151" s="268"/>
      <c r="U151" s="268"/>
      <c r="V151" s="268"/>
      <c r="W151" s="268"/>
      <c r="X151" s="269"/>
      <c r="Y151" s="15"/>
      <c r="Z151" s="15"/>
      <c r="AA151" s="15"/>
      <c r="AB151" s="15"/>
      <c r="AC151" s="15"/>
      <c r="AD151" s="15"/>
      <c r="AE151" s="15"/>
      <c r="AT151" s="270" t="s">
        <v>143</v>
      </c>
      <c r="AU151" s="270" t="s">
        <v>83</v>
      </c>
      <c r="AV151" s="15" t="s">
        <v>139</v>
      </c>
      <c r="AW151" s="15" t="s">
        <v>5</v>
      </c>
      <c r="AX151" s="15" t="s">
        <v>81</v>
      </c>
      <c r="AY151" s="270" t="s">
        <v>131</v>
      </c>
    </row>
    <row r="152" s="2" customFormat="1">
      <c r="A152" s="39"/>
      <c r="B152" s="40"/>
      <c r="C152" s="239" t="s">
        <v>266</v>
      </c>
      <c r="D152" s="278" t="s">
        <v>168</v>
      </c>
      <c r="E152" s="241" t="s">
        <v>209</v>
      </c>
      <c r="F152" s="242" t="s">
        <v>210</v>
      </c>
      <c r="G152" s="243" t="s">
        <v>187</v>
      </c>
      <c r="H152" s="244">
        <v>901.5</v>
      </c>
      <c r="I152" s="245"/>
      <c r="J152" s="246"/>
      <c r="K152" s="247">
        <f>ROUND(P152*H152,2)</f>
        <v>0</v>
      </c>
      <c r="L152" s="242" t="s">
        <v>138</v>
      </c>
      <c r="M152" s="248"/>
      <c r="N152" s="249" t="s">
        <v>20</v>
      </c>
      <c r="O152" s="217" t="s">
        <v>42</v>
      </c>
      <c r="P152" s="218">
        <f>I152+J152</f>
        <v>0</v>
      </c>
      <c r="Q152" s="218">
        <f>ROUND(I152*H152,2)</f>
        <v>0</v>
      </c>
      <c r="R152" s="218">
        <f>ROUND(J152*H152,2)</f>
        <v>0</v>
      </c>
      <c r="S152" s="85"/>
      <c r="T152" s="219">
        <f>S152*H152</f>
        <v>0</v>
      </c>
      <c r="U152" s="219">
        <v>1</v>
      </c>
      <c r="V152" s="219">
        <f>U152*H152</f>
        <v>901.5</v>
      </c>
      <c r="W152" s="219">
        <v>0</v>
      </c>
      <c r="X152" s="220">
        <f>W152*H152</f>
        <v>0</v>
      </c>
      <c r="Y152" s="39"/>
      <c r="Z152" s="39"/>
      <c r="AA152" s="39"/>
      <c r="AB152" s="39"/>
      <c r="AC152" s="39"/>
      <c r="AD152" s="39"/>
      <c r="AE152" s="39"/>
      <c r="AR152" s="221" t="s">
        <v>171</v>
      </c>
      <c r="AT152" s="221" t="s">
        <v>168</v>
      </c>
      <c r="AU152" s="221" t="s">
        <v>83</v>
      </c>
      <c r="AY152" s="18" t="s">
        <v>131</v>
      </c>
      <c r="BE152" s="222">
        <f>IF(O152="základní",K152,0)</f>
        <v>0</v>
      </c>
      <c r="BF152" s="222">
        <f>IF(O152="snížená",K152,0)</f>
        <v>0</v>
      </c>
      <c r="BG152" s="222">
        <f>IF(O152="zákl. přenesená",K152,0)</f>
        <v>0</v>
      </c>
      <c r="BH152" s="222">
        <f>IF(O152="sníž. přenesená",K152,0)</f>
        <v>0</v>
      </c>
      <c r="BI152" s="222">
        <f>IF(O152="nulová",K152,0)</f>
        <v>0</v>
      </c>
      <c r="BJ152" s="18" t="s">
        <v>81</v>
      </c>
      <c r="BK152" s="222">
        <f>ROUND(P152*H152,2)</f>
        <v>0</v>
      </c>
      <c r="BL152" s="18" t="s">
        <v>139</v>
      </c>
      <c r="BM152" s="221" t="s">
        <v>211</v>
      </c>
    </row>
    <row r="153" s="2" customFormat="1">
      <c r="A153" s="39"/>
      <c r="B153" s="40"/>
      <c r="C153" s="41"/>
      <c r="D153" s="223" t="s">
        <v>141</v>
      </c>
      <c r="E153" s="41"/>
      <c r="F153" s="224" t="s">
        <v>210</v>
      </c>
      <c r="G153" s="41"/>
      <c r="H153" s="41"/>
      <c r="I153" s="225"/>
      <c r="J153" s="225"/>
      <c r="K153" s="41"/>
      <c r="L153" s="41"/>
      <c r="M153" s="45"/>
      <c r="N153" s="226"/>
      <c r="O153" s="227"/>
      <c r="P153" s="85"/>
      <c r="Q153" s="85"/>
      <c r="R153" s="85"/>
      <c r="S153" s="85"/>
      <c r="T153" s="85"/>
      <c r="U153" s="85"/>
      <c r="V153" s="85"/>
      <c r="W153" s="85"/>
      <c r="X153" s="86"/>
      <c r="Y153" s="39"/>
      <c r="Z153" s="39"/>
      <c r="AA153" s="39"/>
      <c r="AB153" s="39"/>
      <c r="AC153" s="39"/>
      <c r="AD153" s="39"/>
      <c r="AE153" s="39"/>
      <c r="AT153" s="18" t="s">
        <v>141</v>
      </c>
      <c r="AU153" s="18" t="s">
        <v>83</v>
      </c>
    </row>
    <row r="154" s="13" customFormat="1">
      <c r="A154" s="13"/>
      <c r="B154" s="228"/>
      <c r="C154" s="229"/>
      <c r="D154" s="223" t="s">
        <v>143</v>
      </c>
      <c r="E154" s="230" t="s">
        <v>20</v>
      </c>
      <c r="F154" s="231" t="s">
        <v>424</v>
      </c>
      <c r="G154" s="229"/>
      <c r="H154" s="232">
        <v>901.5</v>
      </c>
      <c r="I154" s="233"/>
      <c r="J154" s="233"/>
      <c r="K154" s="229"/>
      <c r="L154" s="229"/>
      <c r="M154" s="234"/>
      <c r="N154" s="235"/>
      <c r="O154" s="236"/>
      <c r="P154" s="236"/>
      <c r="Q154" s="236"/>
      <c r="R154" s="236"/>
      <c r="S154" s="236"/>
      <c r="T154" s="236"/>
      <c r="U154" s="236"/>
      <c r="V154" s="236"/>
      <c r="W154" s="236"/>
      <c r="X154" s="237"/>
      <c r="Y154" s="13"/>
      <c r="Z154" s="13"/>
      <c r="AA154" s="13"/>
      <c r="AB154" s="13"/>
      <c r="AC154" s="13"/>
      <c r="AD154" s="13"/>
      <c r="AE154" s="13"/>
      <c r="AT154" s="238" t="s">
        <v>143</v>
      </c>
      <c r="AU154" s="238" t="s">
        <v>83</v>
      </c>
      <c r="AV154" s="13" t="s">
        <v>83</v>
      </c>
      <c r="AW154" s="13" t="s">
        <v>5</v>
      </c>
      <c r="AX154" s="13" t="s">
        <v>73</v>
      </c>
      <c r="AY154" s="238" t="s">
        <v>131</v>
      </c>
    </row>
    <row r="155" s="15" customFormat="1">
      <c r="A155" s="15"/>
      <c r="B155" s="260"/>
      <c r="C155" s="261"/>
      <c r="D155" s="223" t="s">
        <v>143</v>
      </c>
      <c r="E155" s="262" t="s">
        <v>20</v>
      </c>
      <c r="F155" s="263" t="s">
        <v>207</v>
      </c>
      <c r="G155" s="261"/>
      <c r="H155" s="264">
        <v>901.5</v>
      </c>
      <c r="I155" s="265"/>
      <c r="J155" s="265"/>
      <c r="K155" s="261"/>
      <c r="L155" s="261"/>
      <c r="M155" s="266"/>
      <c r="N155" s="267"/>
      <c r="O155" s="268"/>
      <c r="P155" s="268"/>
      <c r="Q155" s="268"/>
      <c r="R155" s="268"/>
      <c r="S155" s="268"/>
      <c r="T155" s="268"/>
      <c r="U155" s="268"/>
      <c r="V155" s="268"/>
      <c r="W155" s="268"/>
      <c r="X155" s="269"/>
      <c r="Y155" s="15"/>
      <c r="Z155" s="15"/>
      <c r="AA155" s="15"/>
      <c r="AB155" s="15"/>
      <c r="AC155" s="15"/>
      <c r="AD155" s="15"/>
      <c r="AE155" s="15"/>
      <c r="AT155" s="270" t="s">
        <v>143</v>
      </c>
      <c r="AU155" s="270" t="s">
        <v>83</v>
      </c>
      <c r="AV155" s="15" t="s">
        <v>139</v>
      </c>
      <c r="AW155" s="15" t="s">
        <v>5</v>
      </c>
      <c r="AX155" s="15" t="s">
        <v>81</v>
      </c>
      <c r="AY155" s="270" t="s">
        <v>131</v>
      </c>
    </row>
    <row r="156" s="2" customFormat="1" ht="49.05" customHeight="1">
      <c r="A156" s="39"/>
      <c r="B156" s="40"/>
      <c r="C156" s="208" t="s">
        <v>271</v>
      </c>
      <c r="D156" s="272" t="s">
        <v>134</v>
      </c>
      <c r="E156" s="210" t="s">
        <v>294</v>
      </c>
      <c r="F156" s="211" t="s">
        <v>295</v>
      </c>
      <c r="G156" s="212" t="s">
        <v>187</v>
      </c>
      <c r="H156" s="213">
        <v>939.02999999999997</v>
      </c>
      <c r="I156" s="214"/>
      <c r="J156" s="214"/>
      <c r="K156" s="215">
        <f>ROUND(P156*H156,2)</f>
        <v>0</v>
      </c>
      <c r="L156" s="211" t="s">
        <v>138</v>
      </c>
      <c r="M156" s="45"/>
      <c r="N156" s="216" t="s">
        <v>20</v>
      </c>
      <c r="O156" s="217" t="s">
        <v>42</v>
      </c>
      <c r="P156" s="218">
        <f>I156+J156</f>
        <v>0</v>
      </c>
      <c r="Q156" s="218">
        <f>ROUND(I156*H156,2)</f>
        <v>0</v>
      </c>
      <c r="R156" s="218">
        <f>ROUND(J156*H156,2)</f>
        <v>0</v>
      </c>
      <c r="S156" s="85"/>
      <c r="T156" s="219">
        <f>S156*H156</f>
        <v>0</v>
      </c>
      <c r="U156" s="219">
        <v>0</v>
      </c>
      <c r="V156" s="219">
        <f>U156*H156</f>
        <v>0</v>
      </c>
      <c r="W156" s="219">
        <v>0</v>
      </c>
      <c r="X156" s="220">
        <f>W156*H156</f>
        <v>0</v>
      </c>
      <c r="Y156" s="39"/>
      <c r="Z156" s="39"/>
      <c r="AA156" s="39"/>
      <c r="AB156" s="39"/>
      <c r="AC156" s="39"/>
      <c r="AD156" s="39"/>
      <c r="AE156" s="39"/>
      <c r="AR156" s="221" t="s">
        <v>139</v>
      </c>
      <c r="AT156" s="221" t="s">
        <v>134</v>
      </c>
      <c r="AU156" s="221" t="s">
        <v>83</v>
      </c>
      <c r="AY156" s="18" t="s">
        <v>131</v>
      </c>
      <c r="BE156" s="222">
        <f>IF(O156="základní",K156,0)</f>
        <v>0</v>
      </c>
      <c r="BF156" s="222">
        <f>IF(O156="snížená",K156,0)</f>
        <v>0</v>
      </c>
      <c r="BG156" s="222">
        <f>IF(O156="zákl. přenesená",K156,0)</f>
        <v>0</v>
      </c>
      <c r="BH156" s="222">
        <f>IF(O156="sníž. přenesená",K156,0)</f>
        <v>0</v>
      </c>
      <c r="BI156" s="222">
        <f>IF(O156="nulová",K156,0)</f>
        <v>0</v>
      </c>
      <c r="BJ156" s="18" t="s">
        <v>81</v>
      </c>
      <c r="BK156" s="222">
        <f>ROUND(P156*H156,2)</f>
        <v>0</v>
      </c>
      <c r="BL156" s="18" t="s">
        <v>139</v>
      </c>
      <c r="BM156" s="221" t="s">
        <v>296</v>
      </c>
    </row>
    <row r="157" s="2" customFormat="1">
      <c r="A157" s="39"/>
      <c r="B157" s="40"/>
      <c r="C157" s="41"/>
      <c r="D157" s="223" t="s">
        <v>141</v>
      </c>
      <c r="E157" s="41"/>
      <c r="F157" s="224" t="s">
        <v>297</v>
      </c>
      <c r="G157" s="41"/>
      <c r="H157" s="41"/>
      <c r="I157" s="225"/>
      <c r="J157" s="225"/>
      <c r="K157" s="41"/>
      <c r="L157" s="41"/>
      <c r="M157" s="45"/>
      <c r="N157" s="226"/>
      <c r="O157" s="227"/>
      <c r="P157" s="85"/>
      <c r="Q157" s="85"/>
      <c r="R157" s="85"/>
      <c r="S157" s="85"/>
      <c r="T157" s="85"/>
      <c r="U157" s="85"/>
      <c r="V157" s="85"/>
      <c r="W157" s="85"/>
      <c r="X157" s="86"/>
      <c r="Y157" s="39"/>
      <c r="Z157" s="39"/>
      <c r="AA157" s="39"/>
      <c r="AB157" s="39"/>
      <c r="AC157" s="39"/>
      <c r="AD157" s="39"/>
      <c r="AE157" s="39"/>
      <c r="AT157" s="18" t="s">
        <v>141</v>
      </c>
      <c r="AU157" s="18" t="s">
        <v>83</v>
      </c>
    </row>
    <row r="158" s="13" customFormat="1">
      <c r="A158" s="13"/>
      <c r="B158" s="228"/>
      <c r="C158" s="229"/>
      <c r="D158" s="223" t="s">
        <v>143</v>
      </c>
      <c r="E158" s="230" t="s">
        <v>20</v>
      </c>
      <c r="F158" s="231" t="s">
        <v>425</v>
      </c>
      <c r="G158" s="229"/>
      <c r="H158" s="232">
        <v>901.5</v>
      </c>
      <c r="I158" s="233"/>
      <c r="J158" s="233"/>
      <c r="K158" s="229"/>
      <c r="L158" s="229"/>
      <c r="M158" s="234"/>
      <c r="N158" s="235"/>
      <c r="O158" s="236"/>
      <c r="P158" s="236"/>
      <c r="Q158" s="236"/>
      <c r="R158" s="236"/>
      <c r="S158" s="236"/>
      <c r="T158" s="236"/>
      <c r="U158" s="236"/>
      <c r="V158" s="236"/>
      <c r="W158" s="236"/>
      <c r="X158" s="237"/>
      <c r="Y158" s="13"/>
      <c r="Z158" s="13"/>
      <c r="AA158" s="13"/>
      <c r="AB158" s="13"/>
      <c r="AC158" s="13"/>
      <c r="AD158" s="13"/>
      <c r="AE158" s="13"/>
      <c r="AT158" s="238" t="s">
        <v>143</v>
      </c>
      <c r="AU158" s="238" t="s">
        <v>83</v>
      </c>
      <c r="AV158" s="13" t="s">
        <v>83</v>
      </c>
      <c r="AW158" s="13" t="s">
        <v>5</v>
      </c>
      <c r="AX158" s="13" t="s">
        <v>73</v>
      </c>
      <c r="AY158" s="238" t="s">
        <v>131</v>
      </c>
    </row>
    <row r="159" s="13" customFormat="1">
      <c r="A159" s="13"/>
      <c r="B159" s="228"/>
      <c r="C159" s="229"/>
      <c r="D159" s="223" t="s">
        <v>143</v>
      </c>
      <c r="E159" s="230" t="s">
        <v>20</v>
      </c>
      <c r="F159" s="231" t="s">
        <v>426</v>
      </c>
      <c r="G159" s="229"/>
      <c r="H159" s="232">
        <v>37.530000000000001</v>
      </c>
      <c r="I159" s="233"/>
      <c r="J159" s="233"/>
      <c r="K159" s="229"/>
      <c r="L159" s="229"/>
      <c r="M159" s="234"/>
      <c r="N159" s="235"/>
      <c r="O159" s="236"/>
      <c r="P159" s="236"/>
      <c r="Q159" s="236"/>
      <c r="R159" s="236"/>
      <c r="S159" s="236"/>
      <c r="T159" s="236"/>
      <c r="U159" s="236"/>
      <c r="V159" s="236"/>
      <c r="W159" s="236"/>
      <c r="X159" s="237"/>
      <c r="Y159" s="13"/>
      <c r="Z159" s="13"/>
      <c r="AA159" s="13"/>
      <c r="AB159" s="13"/>
      <c r="AC159" s="13"/>
      <c r="AD159" s="13"/>
      <c r="AE159" s="13"/>
      <c r="AT159" s="238" t="s">
        <v>143</v>
      </c>
      <c r="AU159" s="238" t="s">
        <v>83</v>
      </c>
      <c r="AV159" s="13" t="s">
        <v>83</v>
      </c>
      <c r="AW159" s="13" t="s">
        <v>5</v>
      </c>
      <c r="AX159" s="13" t="s">
        <v>73</v>
      </c>
      <c r="AY159" s="238" t="s">
        <v>131</v>
      </c>
    </row>
    <row r="160" s="15" customFormat="1">
      <c r="A160" s="15"/>
      <c r="B160" s="260"/>
      <c r="C160" s="261"/>
      <c r="D160" s="223" t="s">
        <v>143</v>
      </c>
      <c r="E160" s="262" t="s">
        <v>20</v>
      </c>
      <c r="F160" s="263" t="s">
        <v>207</v>
      </c>
      <c r="G160" s="261"/>
      <c r="H160" s="264">
        <v>939.02999999999997</v>
      </c>
      <c r="I160" s="265"/>
      <c r="J160" s="265"/>
      <c r="K160" s="261"/>
      <c r="L160" s="261"/>
      <c r="M160" s="266"/>
      <c r="N160" s="267"/>
      <c r="O160" s="268"/>
      <c r="P160" s="268"/>
      <c r="Q160" s="268"/>
      <c r="R160" s="268"/>
      <c r="S160" s="268"/>
      <c r="T160" s="268"/>
      <c r="U160" s="268"/>
      <c r="V160" s="268"/>
      <c r="W160" s="268"/>
      <c r="X160" s="269"/>
      <c r="Y160" s="15"/>
      <c r="Z160" s="15"/>
      <c r="AA160" s="15"/>
      <c r="AB160" s="15"/>
      <c r="AC160" s="15"/>
      <c r="AD160" s="15"/>
      <c r="AE160" s="15"/>
      <c r="AT160" s="270" t="s">
        <v>143</v>
      </c>
      <c r="AU160" s="270" t="s">
        <v>83</v>
      </c>
      <c r="AV160" s="15" t="s">
        <v>139</v>
      </c>
      <c r="AW160" s="15" t="s">
        <v>5</v>
      </c>
      <c r="AX160" s="15" t="s">
        <v>81</v>
      </c>
      <c r="AY160" s="270" t="s">
        <v>131</v>
      </c>
    </row>
    <row r="161" s="2" customFormat="1" ht="24.15" customHeight="1">
      <c r="A161" s="39"/>
      <c r="B161" s="40"/>
      <c r="C161" s="208" t="s">
        <v>8</v>
      </c>
      <c r="D161" s="209" t="s">
        <v>134</v>
      </c>
      <c r="E161" s="210" t="s">
        <v>427</v>
      </c>
      <c r="F161" s="211" t="s">
        <v>428</v>
      </c>
      <c r="G161" s="212" t="s">
        <v>147</v>
      </c>
      <c r="H161" s="213">
        <v>1.3899999999999999</v>
      </c>
      <c r="I161" s="214"/>
      <c r="J161" s="214"/>
      <c r="K161" s="215">
        <f>ROUND(P161*H161,2)</f>
        <v>0</v>
      </c>
      <c r="L161" s="211" t="s">
        <v>138</v>
      </c>
      <c r="M161" s="45"/>
      <c r="N161" s="216" t="s">
        <v>20</v>
      </c>
      <c r="O161" s="217" t="s">
        <v>42</v>
      </c>
      <c r="P161" s="218">
        <f>I161+J161</f>
        <v>0</v>
      </c>
      <c r="Q161" s="218">
        <f>ROUND(I161*H161,2)</f>
        <v>0</v>
      </c>
      <c r="R161" s="218">
        <f>ROUND(J161*H161,2)</f>
        <v>0</v>
      </c>
      <c r="S161" s="85"/>
      <c r="T161" s="219">
        <f>S161*H161</f>
        <v>0</v>
      </c>
      <c r="U161" s="219">
        <v>0</v>
      </c>
      <c r="V161" s="219">
        <f>U161*H161</f>
        <v>0</v>
      </c>
      <c r="W161" s="219">
        <v>0</v>
      </c>
      <c r="X161" s="220">
        <f>W161*H161</f>
        <v>0</v>
      </c>
      <c r="Y161" s="39"/>
      <c r="Z161" s="39"/>
      <c r="AA161" s="39"/>
      <c r="AB161" s="39"/>
      <c r="AC161" s="39"/>
      <c r="AD161" s="39"/>
      <c r="AE161" s="39"/>
      <c r="AR161" s="221" t="s">
        <v>139</v>
      </c>
      <c r="AT161" s="221" t="s">
        <v>134</v>
      </c>
      <c r="AU161" s="221" t="s">
        <v>83</v>
      </c>
      <c r="AY161" s="18" t="s">
        <v>131</v>
      </c>
      <c r="BE161" s="222">
        <f>IF(O161="základní",K161,0)</f>
        <v>0</v>
      </c>
      <c r="BF161" s="222">
        <f>IF(O161="snížená",K161,0)</f>
        <v>0</v>
      </c>
      <c r="BG161" s="222">
        <f>IF(O161="zákl. přenesená",K161,0)</f>
        <v>0</v>
      </c>
      <c r="BH161" s="222">
        <f>IF(O161="sníž. přenesená",K161,0)</f>
        <v>0</v>
      </c>
      <c r="BI161" s="222">
        <f>IF(O161="nulová",K161,0)</f>
        <v>0</v>
      </c>
      <c r="BJ161" s="18" t="s">
        <v>81</v>
      </c>
      <c r="BK161" s="222">
        <f>ROUND(P161*H161,2)</f>
        <v>0</v>
      </c>
      <c r="BL161" s="18" t="s">
        <v>139</v>
      </c>
      <c r="BM161" s="221" t="s">
        <v>193</v>
      </c>
    </row>
    <row r="162" s="2" customFormat="1">
      <c r="A162" s="39"/>
      <c r="B162" s="40"/>
      <c r="C162" s="41"/>
      <c r="D162" s="223" t="s">
        <v>141</v>
      </c>
      <c r="E162" s="41"/>
      <c r="F162" s="224" t="s">
        <v>429</v>
      </c>
      <c r="G162" s="41"/>
      <c r="H162" s="41"/>
      <c r="I162" s="225"/>
      <c r="J162" s="225"/>
      <c r="K162" s="41"/>
      <c r="L162" s="41"/>
      <c r="M162" s="45"/>
      <c r="N162" s="226"/>
      <c r="O162" s="227"/>
      <c r="P162" s="85"/>
      <c r="Q162" s="85"/>
      <c r="R162" s="85"/>
      <c r="S162" s="85"/>
      <c r="T162" s="85"/>
      <c r="U162" s="85"/>
      <c r="V162" s="85"/>
      <c r="W162" s="85"/>
      <c r="X162" s="86"/>
      <c r="Y162" s="39"/>
      <c r="Z162" s="39"/>
      <c r="AA162" s="39"/>
      <c r="AB162" s="39"/>
      <c r="AC162" s="39"/>
      <c r="AD162" s="39"/>
      <c r="AE162" s="39"/>
      <c r="AT162" s="18" t="s">
        <v>141</v>
      </c>
      <c r="AU162" s="18" t="s">
        <v>83</v>
      </c>
    </row>
    <row r="163" s="14" customFormat="1">
      <c r="A163" s="14"/>
      <c r="B163" s="250"/>
      <c r="C163" s="251"/>
      <c r="D163" s="223" t="s">
        <v>143</v>
      </c>
      <c r="E163" s="252" t="s">
        <v>20</v>
      </c>
      <c r="F163" s="253" t="s">
        <v>195</v>
      </c>
      <c r="G163" s="251"/>
      <c r="H163" s="252" t="s">
        <v>20</v>
      </c>
      <c r="I163" s="254"/>
      <c r="J163" s="254"/>
      <c r="K163" s="251"/>
      <c r="L163" s="251"/>
      <c r="M163" s="255"/>
      <c r="N163" s="256"/>
      <c r="O163" s="257"/>
      <c r="P163" s="257"/>
      <c r="Q163" s="257"/>
      <c r="R163" s="257"/>
      <c r="S163" s="257"/>
      <c r="T163" s="257"/>
      <c r="U163" s="257"/>
      <c r="V163" s="257"/>
      <c r="W163" s="257"/>
      <c r="X163" s="258"/>
      <c r="Y163" s="14"/>
      <c r="Z163" s="14"/>
      <c r="AA163" s="14"/>
      <c r="AB163" s="14"/>
      <c r="AC163" s="14"/>
      <c r="AD163" s="14"/>
      <c r="AE163" s="14"/>
      <c r="AT163" s="259" t="s">
        <v>143</v>
      </c>
      <c r="AU163" s="259" t="s">
        <v>83</v>
      </c>
      <c r="AV163" s="14" t="s">
        <v>81</v>
      </c>
      <c r="AW163" s="14" t="s">
        <v>5</v>
      </c>
      <c r="AX163" s="14" t="s">
        <v>73</v>
      </c>
      <c r="AY163" s="259" t="s">
        <v>131</v>
      </c>
    </row>
    <row r="164" s="13" customFormat="1">
      <c r="A164" s="13"/>
      <c r="B164" s="228"/>
      <c r="C164" s="229"/>
      <c r="D164" s="223" t="s">
        <v>143</v>
      </c>
      <c r="E164" s="230" t="s">
        <v>20</v>
      </c>
      <c r="F164" s="231" t="s">
        <v>430</v>
      </c>
      <c r="G164" s="229"/>
      <c r="H164" s="232">
        <v>1.3899999999999999</v>
      </c>
      <c r="I164" s="233"/>
      <c r="J164" s="233"/>
      <c r="K164" s="229"/>
      <c r="L164" s="229"/>
      <c r="M164" s="234"/>
      <c r="N164" s="235"/>
      <c r="O164" s="236"/>
      <c r="P164" s="236"/>
      <c r="Q164" s="236"/>
      <c r="R164" s="236"/>
      <c r="S164" s="236"/>
      <c r="T164" s="236"/>
      <c r="U164" s="236"/>
      <c r="V164" s="236"/>
      <c r="W164" s="236"/>
      <c r="X164" s="237"/>
      <c r="Y164" s="13"/>
      <c r="Z164" s="13"/>
      <c r="AA164" s="13"/>
      <c r="AB164" s="13"/>
      <c r="AC164" s="13"/>
      <c r="AD164" s="13"/>
      <c r="AE164" s="13"/>
      <c r="AT164" s="238" t="s">
        <v>143</v>
      </c>
      <c r="AU164" s="238" t="s">
        <v>83</v>
      </c>
      <c r="AV164" s="13" t="s">
        <v>83</v>
      </c>
      <c r="AW164" s="13" t="s">
        <v>5</v>
      </c>
      <c r="AX164" s="13" t="s">
        <v>81</v>
      </c>
      <c r="AY164" s="238" t="s">
        <v>131</v>
      </c>
    </row>
    <row r="165" s="2" customFormat="1" ht="37.8" customHeight="1">
      <c r="A165" s="39"/>
      <c r="B165" s="40"/>
      <c r="C165" s="208" t="s">
        <v>277</v>
      </c>
      <c r="D165" s="209" t="s">
        <v>134</v>
      </c>
      <c r="E165" s="210" t="s">
        <v>431</v>
      </c>
      <c r="F165" s="211" t="s">
        <v>432</v>
      </c>
      <c r="G165" s="212" t="s">
        <v>137</v>
      </c>
      <c r="H165" s="213">
        <v>10</v>
      </c>
      <c r="I165" s="214"/>
      <c r="J165" s="214"/>
      <c r="K165" s="215">
        <f>ROUND(P165*H165,2)</f>
        <v>0</v>
      </c>
      <c r="L165" s="211" t="s">
        <v>138</v>
      </c>
      <c r="M165" s="45"/>
      <c r="N165" s="216" t="s">
        <v>20</v>
      </c>
      <c r="O165" s="217" t="s">
        <v>42</v>
      </c>
      <c r="P165" s="218">
        <f>I165+J165</f>
        <v>0</v>
      </c>
      <c r="Q165" s="218">
        <f>ROUND(I165*H165,2)</f>
        <v>0</v>
      </c>
      <c r="R165" s="218">
        <f>ROUND(J165*H165,2)</f>
        <v>0</v>
      </c>
      <c r="S165" s="85"/>
      <c r="T165" s="219">
        <f>S165*H165</f>
        <v>0</v>
      </c>
      <c r="U165" s="219">
        <v>0</v>
      </c>
      <c r="V165" s="219">
        <f>U165*H165</f>
        <v>0</v>
      </c>
      <c r="W165" s="219">
        <v>0</v>
      </c>
      <c r="X165" s="220">
        <f>W165*H165</f>
        <v>0</v>
      </c>
      <c r="Y165" s="39"/>
      <c r="Z165" s="39"/>
      <c r="AA165" s="39"/>
      <c r="AB165" s="39"/>
      <c r="AC165" s="39"/>
      <c r="AD165" s="39"/>
      <c r="AE165" s="39"/>
      <c r="AR165" s="221" t="s">
        <v>139</v>
      </c>
      <c r="AT165" s="221" t="s">
        <v>134</v>
      </c>
      <c r="AU165" s="221" t="s">
        <v>83</v>
      </c>
      <c r="AY165" s="18" t="s">
        <v>131</v>
      </c>
      <c r="BE165" s="222">
        <f>IF(O165="základní",K165,0)</f>
        <v>0</v>
      </c>
      <c r="BF165" s="222">
        <f>IF(O165="snížená",K165,0)</f>
        <v>0</v>
      </c>
      <c r="BG165" s="222">
        <f>IF(O165="zákl. přenesená",K165,0)</f>
        <v>0</v>
      </c>
      <c r="BH165" s="222">
        <f>IF(O165="sníž. přenesená",K165,0)</f>
        <v>0</v>
      </c>
      <c r="BI165" s="222">
        <f>IF(O165="nulová",K165,0)</f>
        <v>0</v>
      </c>
      <c r="BJ165" s="18" t="s">
        <v>81</v>
      </c>
      <c r="BK165" s="222">
        <f>ROUND(P165*H165,2)</f>
        <v>0</v>
      </c>
      <c r="BL165" s="18" t="s">
        <v>139</v>
      </c>
      <c r="BM165" s="221" t="s">
        <v>433</v>
      </c>
    </row>
    <row r="166" s="2" customFormat="1">
      <c r="A166" s="39"/>
      <c r="B166" s="40"/>
      <c r="C166" s="41"/>
      <c r="D166" s="223" t="s">
        <v>141</v>
      </c>
      <c r="E166" s="41"/>
      <c r="F166" s="224" t="s">
        <v>434</v>
      </c>
      <c r="G166" s="41"/>
      <c r="H166" s="41"/>
      <c r="I166" s="225"/>
      <c r="J166" s="225"/>
      <c r="K166" s="41"/>
      <c r="L166" s="41"/>
      <c r="M166" s="45"/>
      <c r="N166" s="226"/>
      <c r="O166" s="227"/>
      <c r="P166" s="85"/>
      <c r="Q166" s="85"/>
      <c r="R166" s="85"/>
      <c r="S166" s="85"/>
      <c r="T166" s="85"/>
      <c r="U166" s="85"/>
      <c r="V166" s="85"/>
      <c r="W166" s="85"/>
      <c r="X166" s="86"/>
      <c r="Y166" s="39"/>
      <c r="Z166" s="39"/>
      <c r="AA166" s="39"/>
      <c r="AB166" s="39"/>
      <c r="AC166" s="39"/>
      <c r="AD166" s="39"/>
      <c r="AE166" s="39"/>
      <c r="AT166" s="18" t="s">
        <v>141</v>
      </c>
      <c r="AU166" s="18" t="s">
        <v>83</v>
      </c>
    </row>
    <row r="167" s="2" customFormat="1" ht="24.15" customHeight="1">
      <c r="A167" s="39"/>
      <c r="B167" s="40"/>
      <c r="C167" s="208" t="s">
        <v>282</v>
      </c>
      <c r="D167" s="209" t="s">
        <v>134</v>
      </c>
      <c r="E167" s="210" t="s">
        <v>435</v>
      </c>
      <c r="F167" s="211" t="s">
        <v>436</v>
      </c>
      <c r="G167" s="212" t="s">
        <v>137</v>
      </c>
      <c r="H167" s="213">
        <v>10</v>
      </c>
      <c r="I167" s="214"/>
      <c r="J167" s="214"/>
      <c r="K167" s="215">
        <f>ROUND(P167*H167,2)</f>
        <v>0</v>
      </c>
      <c r="L167" s="211" t="s">
        <v>138</v>
      </c>
      <c r="M167" s="45"/>
      <c r="N167" s="216" t="s">
        <v>20</v>
      </c>
      <c r="O167" s="217" t="s">
        <v>42</v>
      </c>
      <c r="P167" s="218">
        <f>I167+J167</f>
        <v>0</v>
      </c>
      <c r="Q167" s="218">
        <f>ROUND(I167*H167,2)</f>
        <v>0</v>
      </c>
      <c r="R167" s="218">
        <f>ROUND(J167*H167,2)</f>
        <v>0</v>
      </c>
      <c r="S167" s="85"/>
      <c r="T167" s="219">
        <f>S167*H167</f>
        <v>0</v>
      </c>
      <c r="U167" s="219">
        <v>0</v>
      </c>
      <c r="V167" s="219">
        <f>U167*H167</f>
        <v>0</v>
      </c>
      <c r="W167" s="219">
        <v>0</v>
      </c>
      <c r="X167" s="220">
        <f>W167*H167</f>
        <v>0</v>
      </c>
      <c r="Y167" s="39"/>
      <c r="Z167" s="39"/>
      <c r="AA167" s="39"/>
      <c r="AB167" s="39"/>
      <c r="AC167" s="39"/>
      <c r="AD167" s="39"/>
      <c r="AE167" s="39"/>
      <c r="AR167" s="221" t="s">
        <v>139</v>
      </c>
      <c r="AT167" s="221" t="s">
        <v>134</v>
      </c>
      <c r="AU167" s="221" t="s">
        <v>83</v>
      </c>
      <c r="AY167" s="18" t="s">
        <v>131</v>
      </c>
      <c r="BE167" s="222">
        <f>IF(O167="základní",K167,0)</f>
        <v>0</v>
      </c>
      <c r="BF167" s="222">
        <f>IF(O167="snížená",K167,0)</f>
        <v>0</v>
      </c>
      <c r="BG167" s="222">
        <f>IF(O167="zákl. přenesená",K167,0)</f>
        <v>0</v>
      </c>
      <c r="BH167" s="222">
        <f>IF(O167="sníž. přenesená",K167,0)</f>
        <v>0</v>
      </c>
      <c r="BI167" s="222">
        <f>IF(O167="nulová",K167,0)</f>
        <v>0</v>
      </c>
      <c r="BJ167" s="18" t="s">
        <v>81</v>
      </c>
      <c r="BK167" s="222">
        <f>ROUND(P167*H167,2)</f>
        <v>0</v>
      </c>
      <c r="BL167" s="18" t="s">
        <v>139</v>
      </c>
      <c r="BM167" s="221" t="s">
        <v>437</v>
      </c>
    </row>
    <row r="168" s="2" customFormat="1">
      <c r="A168" s="39"/>
      <c r="B168" s="40"/>
      <c r="C168" s="41"/>
      <c r="D168" s="223" t="s">
        <v>141</v>
      </c>
      <c r="E168" s="41"/>
      <c r="F168" s="224" t="s">
        <v>436</v>
      </c>
      <c r="G168" s="41"/>
      <c r="H168" s="41"/>
      <c r="I168" s="225"/>
      <c r="J168" s="225"/>
      <c r="K168" s="41"/>
      <c r="L168" s="41"/>
      <c r="M168" s="45"/>
      <c r="N168" s="226"/>
      <c r="O168" s="227"/>
      <c r="P168" s="85"/>
      <c r="Q168" s="85"/>
      <c r="R168" s="85"/>
      <c r="S168" s="85"/>
      <c r="T168" s="85"/>
      <c r="U168" s="85"/>
      <c r="V168" s="85"/>
      <c r="W168" s="85"/>
      <c r="X168" s="86"/>
      <c r="Y168" s="39"/>
      <c r="Z168" s="39"/>
      <c r="AA168" s="39"/>
      <c r="AB168" s="39"/>
      <c r="AC168" s="39"/>
      <c r="AD168" s="39"/>
      <c r="AE168" s="39"/>
      <c r="AT168" s="18" t="s">
        <v>141</v>
      </c>
      <c r="AU168" s="18" t="s">
        <v>83</v>
      </c>
    </row>
    <row r="169" s="2" customFormat="1" ht="24.15" customHeight="1">
      <c r="A169" s="39"/>
      <c r="B169" s="40"/>
      <c r="C169" s="208" t="s">
        <v>287</v>
      </c>
      <c r="D169" s="209" t="s">
        <v>134</v>
      </c>
      <c r="E169" s="210" t="s">
        <v>288</v>
      </c>
      <c r="F169" s="211" t="s">
        <v>289</v>
      </c>
      <c r="G169" s="212" t="s">
        <v>137</v>
      </c>
      <c r="H169" s="213">
        <v>16</v>
      </c>
      <c r="I169" s="214"/>
      <c r="J169" s="214"/>
      <c r="K169" s="215">
        <f>ROUND(P169*H169,2)</f>
        <v>0</v>
      </c>
      <c r="L169" s="211" t="s">
        <v>138</v>
      </c>
      <c r="M169" s="45"/>
      <c r="N169" s="216" t="s">
        <v>20</v>
      </c>
      <c r="O169" s="217" t="s">
        <v>42</v>
      </c>
      <c r="P169" s="218">
        <f>I169+J169</f>
        <v>0</v>
      </c>
      <c r="Q169" s="218">
        <f>ROUND(I169*H169,2)</f>
        <v>0</v>
      </c>
      <c r="R169" s="218">
        <f>ROUND(J169*H169,2)</f>
        <v>0</v>
      </c>
      <c r="S169" s="85"/>
      <c r="T169" s="219">
        <f>S169*H169</f>
        <v>0</v>
      </c>
      <c r="U169" s="219">
        <v>0</v>
      </c>
      <c r="V169" s="219">
        <f>U169*H169</f>
        <v>0</v>
      </c>
      <c r="W169" s="219">
        <v>0</v>
      </c>
      <c r="X169" s="220">
        <f>W169*H169</f>
        <v>0</v>
      </c>
      <c r="Y169" s="39"/>
      <c r="Z169" s="39"/>
      <c r="AA169" s="39"/>
      <c r="AB169" s="39"/>
      <c r="AC169" s="39"/>
      <c r="AD169" s="39"/>
      <c r="AE169" s="39"/>
      <c r="AR169" s="221" t="s">
        <v>139</v>
      </c>
      <c r="AT169" s="221" t="s">
        <v>134</v>
      </c>
      <c r="AU169" s="221" t="s">
        <v>83</v>
      </c>
      <c r="AY169" s="18" t="s">
        <v>131</v>
      </c>
      <c r="BE169" s="222">
        <f>IF(O169="základní",K169,0)</f>
        <v>0</v>
      </c>
      <c r="BF169" s="222">
        <f>IF(O169="snížená",K169,0)</f>
        <v>0</v>
      </c>
      <c r="BG169" s="222">
        <f>IF(O169="zákl. přenesená",K169,0)</f>
        <v>0</v>
      </c>
      <c r="BH169" s="222">
        <f>IF(O169="sníž. přenesená",K169,0)</f>
        <v>0</v>
      </c>
      <c r="BI169" s="222">
        <f>IF(O169="nulová",K169,0)</f>
        <v>0</v>
      </c>
      <c r="BJ169" s="18" t="s">
        <v>81</v>
      </c>
      <c r="BK169" s="222">
        <f>ROUND(P169*H169,2)</f>
        <v>0</v>
      </c>
      <c r="BL169" s="18" t="s">
        <v>139</v>
      </c>
      <c r="BM169" s="221" t="s">
        <v>290</v>
      </c>
    </row>
    <row r="170" s="2" customFormat="1">
      <c r="A170" s="39"/>
      <c r="B170" s="40"/>
      <c r="C170" s="41"/>
      <c r="D170" s="223" t="s">
        <v>141</v>
      </c>
      <c r="E170" s="41"/>
      <c r="F170" s="224" t="s">
        <v>291</v>
      </c>
      <c r="G170" s="41"/>
      <c r="H170" s="41"/>
      <c r="I170" s="225"/>
      <c r="J170" s="225"/>
      <c r="K170" s="41"/>
      <c r="L170" s="41"/>
      <c r="M170" s="45"/>
      <c r="N170" s="226"/>
      <c r="O170" s="227"/>
      <c r="P170" s="85"/>
      <c r="Q170" s="85"/>
      <c r="R170" s="85"/>
      <c r="S170" s="85"/>
      <c r="T170" s="85"/>
      <c r="U170" s="85"/>
      <c r="V170" s="85"/>
      <c r="W170" s="85"/>
      <c r="X170" s="86"/>
      <c r="Y170" s="39"/>
      <c r="Z170" s="39"/>
      <c r="AA170" s="39"/>
      <c r="AB170" s="39"/>
      <c r="AC170" s="39"/>
      <c r="AD170" s="39"/>
      <c r="AE170" s="39"/>
      <c r="AT170" s="18" t="s">
        <v>141</v>
      </c>
      <c r="AU170" s="18" t="s">
        <v>83</v>
      </c>
    </row>
    <row r="171" s="13" customFormat="1">
      <c r="A171" s="13"/>
      <c r="B171" s="228"/>
      <c r="C171" s="229"/>
      <c r="D171" s="223" t="s">
        <v>143</v>
      </c>
      <c r="E171" s="230" t="s">
        <v>20</v>
      </c>
      <c r="F171" s="231" t="s">
        <v>438</v>
      </c>
      <c r="G171" s="229"/>
      <c r="H171" s="232">
        <v>16</v>
      </c>
      <c r="I171" s="233"/>
      <c r="J171" s="233"/>
      <c r="K171" s="229"/>
      <c r="L171" s="229"/>
      <c r="M171" s="234"/>
      <c r="N171" s="235"/>
      <c r="O171" s="236"/>
      <c r="P171" s="236"/>
      <c r="Q171" s="236"/>
      <c r="R171" s="236"/>
      <c r="S171" s="236"/>
      <c r="T171" s="236"/>
      <c r="U171" s="236"/>
      <c r="V171" s="236"/>
      <c r="W171" s="236"/>
      <c r="X171" s="237"/>
      <c r="Y171" s="13"/>
      <c r="Z171" s="13"/>
      <c r="AA171" s="13"/>
      <c r="AB171" s="13"/>
      <c r="AC171" s="13"/>
      <c r="AD171" s="13"/>
      <c r="AE171" s="13"/>
      <c r="AT171" s="238" t="s">
        <v>143</v>
      </c>
      <c r="AU171" s="238" t="s">
        <v>83</v>
      </c>
      <c r="AV171" s="13" t="s">
        <v>83</v>
      </c>
      <c r="AW171" s="13" t="s">
        <v>5</v>
      </c>
      <c r="AX171" s="13" t="s">
        <v>81</v>
      </c>
      <c r="AY171" s="238" t="s">
        <v>131</v>
      </c>
    </row>
    <row r="172" s="2" customFormat="1" ht="16.5" customHeight="1">
      <c r="A172" s="39"/>
      <c r="B172" s="40"/>
      <c r="C172" s="208" t="s">
        <v>439</v>
      </c>
      <c r="D172" s="274" t="s">
        <v>134</v>
      </c>
      <c r="E172" s="210" t="s">
        <v>440</v>
      </c>
      <c r="F172" s="211" t="s">
        <v>20</v>
      </c>
      <c r="G172" s="212" t="s">
        <v>147</v>
      </c>
      <c r="H172" s="213">
        <v>0.69499999999999995</v>
      </c>
      <c r="I172" s="214"/>
      <c r="J172" s="214"/>
      <c r="K172" s="215">
        <f>ROUND(P172*H172,2)</f>
        <v>0</v>
      </c>
      <c r="L172" s="211" t="s">
        <v>20</v>
      </c>
      <c r="M172" s="45"/>
      <c r="N172" s="216" t="s">
        <v>20</v>
      </c>
      <c r="O172" s="217" t="s">
        <v>42</v>
      </c>
      <c r="P172" s="218">
        <f>I172+J172</f>
        <v>0</v>
      </c>
      <c r="Q172" s="218">
        <f>ROUND(I172*H172,2)</f>
        <v>0</v>
      </c>
      <c r="R172" s="218">
        <f>ROUND(J172*H172,2)</f>
        <v>0</v>
      </c>
      <c r="S172" s="85"/>
      <c r="T172" s="219">
        <f>S172*H172</f>
        <v>0</v>
      </c>
      <c r="U172" s="219">
        <v>0</v>
      </c>
      <c r="V172" s="219">
        <f>U172*H172</f>
        <v>0</v>
      </c>
      <c r="W172" s="219">
        <v>0</v>
      </c>
      <c r="X172" s="220">
        <f>W172*H172</f>
        <v>0</v>
      </c>
      <c r="Y172" s="39"/>
      <c r="Z172" s="39"/>
      <c r="AA172" s="39"/>
      <c r="AB172" s="39"/>
      <c r="AC172" s="39"/>
      <c r="AD172" s="39"/>
      <c r="AE172" s="39"/>
      <c r="AR172" s="221" t="s">
        <v>139</v>
      </c>
      <c r="AT172" s="221" t="s">
        <v>134</v>
      </c>
      <c r="AU172" s="221" t="s">
        <v>83</v>
      </c>
      <c r="AY172" s="18" t="s">
        <v>131</v>
      </c>
      <c r="BE172" s="222">
        <f>IF(O172="základní",K172,0)</f>
        <v>0</v>
      </c>
      <c r="BF172" s="222">
        <f>IF(O172="snížená",K172,0)</f>
        <v>0</v>
      </c>
      <c r="BG172" s="222">
        <f>IF(O172="zákl. přenesená",K172,0)</f>
        <v>0</v>
      </c>
      <c r="BH172" s="222">
        <f>IF(O172="sníž. přenesená",K172,0)</f>
        <v>0</v>
      </c>
      <c r="BI172" s="222">
        <f>IF(O172="nulová",K172,0)</f>
        <v>0</v>
      </c>
      <c r="BJ172" s="18" t="s">
        <v>81</v>
      </c>
      <c r="BK172" s="222">
        <f>ROUND(P172*H172,2)</f>
        <v>0</v>
      </c>
      <c r="BL172" s="18" t="s">
        <v>139</v>
      </c>
      <c r="BM172" s="221" t="s">
        <v>441</v>
      </c>
    </row>
    <row r="173" s="2" customFormat="1">
      <c r="A173" s="39"/>
      <c r="B173" s="40"/>
      <c r="C173" s="41"/>
      <c r="D173" s="223" t="s">
        <v>141</v>
      </c>
      <c r="E173" s="41"/>
      <c r="F173" s="224" t="s">
        <v>442</v>
      </c>
      <c r="G173" s="41"/>
      <c r="H173" s="41"/>
      <c r="I173" s="225"/>
      <c r="J173" s="225"/>
      <c r="K173" s="41"/>
      <c r="L173" s="41"/>
      <c r="M173" s="45"/>
      <c r="N173" s="226"/>
      <c r="O173" s="227"/>
      <c r="P173" s="85"/>
      <c r="Q173" s="85"/>
      <c r="R173" s="85"/>
      <c r="S173" s="85"/>
      <c r="T173" s="85"/>
      <c r="U173" s="85"/>
      <c r="V173" s="85"/>
      <c r="W173" s="85"/>
      <c r="X173" s="86"/>
      <c r="Y173" s="39"/>
      <c r="Z173" s="39"/>
      <c r="AA173" s="39"/>
      <c r="AB173" s="39"/>
      <c r="AC173" s="39"/>
      <c r="AD173" s="39"/>
      <c r="AE173" s="39"/>
      <c r="AT173" s="18" t="s">
        <v>141</v>
      </c>
      <c r="AU173" s="18" t="s">
        <v>83</v>
      </c>
    </row>
    <row r="174" s="2" customFormat="1" ht="16.5" customHeight="1">
      <c r="A174" s="39"/>
      <c r="B174" s="40"/>
      <c r="C174" s="208" t="s">
        <v>443</v>
      </c>
      <c r="D174" s="274" t="s">
        <v>134</v>
      </c>
      <c r="E174" s="210" t="s">
        <v>444</v>
      </c>
      <c r="F174" s="211" t="s">
        <v>20</v>
      </c>
      <c r="G174" s="212" t="s">
        <v>147</v>
      </c>
      <c r="H174" s="213">
        <v>0.69499999999999995</v>
      </c>
      <c r="I174" s="214"/>
      <c r="J174" s="214"/>
      <c r="K174" s="215">
        <f>ROUND(P174*H174,2)</f>
        <v>0</v>
      </c>
      <c r="L174" s="211" t="s">
        <v>20</v>
      </c>
      <c r="M174" s="45"/>
      <c r="N174" s="216" t="s">
        <v>20</v>
      </c>
      <c r="O174" s="217" t="s">
        <v>42</v>
      </c>
      <c r="P174" s="218">
        <f>I174+J174</f>
        <v>0</v>
      </c>
      <c r="Q174" s="218">
        <f>ROUND(I174*H174,2)</f>
        <v>0</v>
      </c>
      <c r="R174" s="218">
        <f>ROUND(J174*H174,2)</f>
        <v>0</v>
      </c>
      <c r="S174" s="85"/>
      <c r="T174" s="219">
        <f>S174*H174</f>
        <v>0</v>
      </c>
      <c r="U174" s="219">
        <v>0</v>
      </c>
      <c r="V174" s="219">
        <f>U174*H174</f>
        <v>0</v>
      </c>
      <c r="W174" s="219">
        <v>0</v>
      </c>
      <c r="X174" s="220">
        <f>W174*H174</f>
        <v>0</v>
      </c>
      <c r="Y174" s="39"/>
      <c r="Z174" s="39"/>
      <c r="AA174" s="39"/>
      <c r="AB174" s="39"/>
      <c r="AC174" s="39"/>
      <c r="AD174" s="39"/>
      <c r="AE174" s="39"/>
      <c r="AR174" s="221" t="s">
        <v>139</v>
      </c>
      <c r="AT174" s="221" t="s">
        <v>134</v>
      </c>
      <c r="AU174" s="221" t="s">
        <v>83</v>
      </c>
      <c r="AY174" s="18" t="s">
        <v>131</v>
      </c>
      <c r="BE174" s="222">
        <f>IF(O174="základní",K174,0)</f>
        <v>0</v>
      </c>
      <c r="BF174" s="222">
        <f>IF(O174="snížená",K174,0)</f>
        <v>0</v>
      </c>
      <c r="BG174" s="222">
        <f>IF(O174="zákl. přenesená",K174,0)</f>
        <v>0</v>
      </c>
      <c r="BH174" s="222">
        <f>IF(O174="sníž. přenesená",K174,0)</f>
        <v>0</v>
      </c>
      <c r="BI174" s="222">
        <f>IF(O174="nulová",K174,0)</f>
        <v>0</v>
      </c>
      <c r="BJ174" s="18" t="s">
        <v>81</v>
      </c>
      <c r="BK174" s="222">
        <f>ROUND(P174*H174,2)</f>
        <v>0</v>
      </c>
      <c r="BL174" s="18" t="s">
        <v>139</v>
      </c>
      <c r="BM174" s="221" t="s">
        <v>445</v>
      </c>
    </row>
    <row r="175" s="2" customFormat="1">
      <c r="A175" s="39"/>
      <c r="B175" s="40"/>
      <c r="C175" s="41"/>
      <c r="D175" s="223" t="s">
        <v>141</v>
      </c>
      <c r="E175" s="41"/>
      <c r="F175" s="224" t="s">
        <v>446</v>
      </c>
      <c r="G175" s="41"/>
      <c r="H175" s="41"/>
      <c r="I175" s="225"/>
      <c r="J175" s="225"/>
      <c r="K175" s="41"/>
      <c r="L175" s="41"/>
      <c r="M175" s="45"/>
      <c r="N175" s="226"/>
      <c r="O175" s="227"/>
      <c r="P175" s="85"/>
      <c r="Q175" s="85"/>
      <c r="R175" s="85"/>
      <c r="S175" s="85"/>
      <c r="T175" s="85"/>
      <c r="U175" s="85"/>
      <c r="V175" s="85"/>
      <c r="W175" s="85"/>
      <c r="X175" s="86"/>
      <c r="Y175" s="39"/>
      <c r="Z175" s="39"/>
      <c r="AA175" s="39"/>
      <c r="AB175" s="39"/>
      <c r="AC175" s="39"/>
      <c r="AD175" s="39"/>
      <c r="AE175" s="39"/>
      <c r="AT175" s="18" t="s">
        <v>141</v>
      </c>
      <c r="AU175" s="18" t="s">
        <v>83</v>
      </c>
    </row>
    <row r="176" s="2" customFormat="1" ht="49.05" customHeight="1">
      <c r="A176" s="39"/>
      <c r="B176" s="40"/>
      <c r="C176" s="208" t="s">
        <v>309</v>
      </c>
      <c r="D176" s="209" t="s">
        <v>134</v>
      </c>
      <c r="E176" s="210" t="s">
        <v>310</v>
      </c>
      <c r="F176" s="211" t="s">
        <v>311</v>
      </c>
      <c r="G176" s="212" t="s">
        <v>187</v>
      </c>
      <c r="H176" s="213">
        <v>0.01</v>
      </c>
      <c r="I176" s="214"/>
      <c r="J176" s="214"/>
      <c r="K176" s="215">
        <f>ROUND(P176*H176,2)</f>
        <v>0</v>
      </c>
      <c r="L176" s="211" t="s">
        <v>138</v>
      </c>
      <c r="M176" s="45"/>
      <c r="N176" s="216" t="s">
        <v>20</v>
      </c>
      <c r="O176" s="217" t="s">
        <v>42</v>
      </c>
      <c r="P176" s="218">
        <f>I176+J176</f>
        <v>0</v>
      </c>
      <c r="Q176" s="218">
        <f>ROUND(I176*H176,2)</f>
        <v>0</v>
      </c>
      <c r="R176" s="218">
        <f>ROUND(J176*H176,2)</f>
        <v>0</v>
      </c>
      <c r="S176" s="85"/>
      <c r="T176" s="219">
        <f>S176*H176</f>
        <v>0</v>
      </c>
      <c r="U176" s="219">
        <v>0</v>
      </c>
      <c r="V176" s="219">
        <f>U176*H176</f>
        <v>0</v>
      </c>
      <c r="W176" s="219">
        <v>0</v>
      </c>
      <c r="X176" s="220">
        <f>W176*H176</f>
        <v>0</v>
      </c>
      <c r="Y176" s="39"/>
      <c r="Z176" s="39"/>
      <c r="AA176" s="39"/>
      <c r="AB176" s="39"/>
      <c r="AC176" s="39"/>
      <c r="AD176" s="39"/>
      <c r="AE176" s="39"/>
      <c r="AR176" s="221" t="s">
        <v>139</v>
      </c>
      <c r="AT176" s="221" t="s">
        <v>134</v>
      </c>
      <c r="AU176" s="221" t="s">
        <v>83</v>
      </c>
      <c r="AY176" s="18" t="s">
        <v>131</v>
      </c>
      <c r="BE176" s="222">
        <f>IF(O176="základní",K176,0)</f>
        <v>0</v>
      </c>
      <c r="BF176" s="222">
        <f>IF(O176="snížená",K176,0)</f>
        <v>0</v>
      </c>
      <c r="BG176" s="222">
        <f>IF(O176="zákl. přenesená",K176,0)</f>
        <v>0</v>
      </c>
      <c r="BH176" s="222">
        <f>IF(O176="sníž. přenesená",K176,0)</f>
        <v>0</v>
      </c>
      <c r="BI176" s="222">
        <f>IF(O176="nulová",K176,0)</f>
        <v>0</v>
      </c>
      <c r="BJ176" s="18" t="s">
        <v>81</v>
      </c>
      <c r="BK176" s="222">
        <f>ROUND(P176*H176,2)</f>
        <v>0</v>
      </c>
      <c r="BL176" s="18" t="s">
        <v>139</v>
      </c>
      <c r="BM176" s="221" t="s">
        <v>447</v>
      </c>
    </row>
    <row r="177" s="2" customFormat="1">
      <c r="A177" s="39"/>
      <c r="B177" s="40"/>
      <c r="C177" s="41"/>
      <c r="D177" s="223" t="s">
        <v>141</v>
      </c>
      <c r="E177" s="41"/>
      <c r="F177" s="224" t="s">
        <v>313</v>
      </c>
      <c r="G177" s="41"/>
      <c r="H177" s="41"/>
      <c r="I177" s="225"/>
      <c r="J177" s="225"/>
      <c r="K177" s="41"/>
      <c r="L177" s="41"/>
      <c r="M177" s="45"/>
      <c r="N177" s="226"/>
      <c r="O177" s="227"/>
      <c r="P177" s="85"/>
      <c r="Q177" s="85"/>
      <c r="R177" s="85"/>
      <c r="S177" s="85"/>
      <c r="T177" s="85"/>
      <c r="U177" s="85"/>
      <c r="V177" s="85"/>
      <c r="W177" s="85"/>
      <c r="X177" s="86"/>
      <c r="Y177" s="39"/>
      <c r="Z177" s="39"/>
      <c r="AA177" s="39"/>
      <c r="AB177" s="39"/>
      <c r="AC177" s="39"/>
      <c r="AD177" s="39"/>
      <c r="AE177" s="39"/>
      <c r="AT177" s="18" t="s">
        <v>141</v>
      </c>
      <c r="AU177" s="18" t="s">
        <v>83</v>
      </c>
    </row>
    <row r="178" s="13" customFormat="1">
      <c r="A178" s="13"/>
      <c r="B178" s="228"/>
      <c r="C178" s="229"/>
      <c r="D178" s="223" t="s">
        <v>143</v>
      </c>
      <c r="E178" s="230" t="s">
        <v>20</v>
      </c>
      <c r="F178" s="231" t="s">
        <v>448</v>
      </c>
      <c r="G178" s="229"/>
      <c r="H178" s="232">
        <v>0.01</v>
      </c>
      <c r="I178" s="233"/>
      <c r="J178" s="233"/>
      <c r="K178" s="229"/>
      <c r="L178" s="229"/>
      <c r="M178" s="234"/>
      <c r="N178" s="235"/>
      <c r="O178" s="236"/>
      <c r="P178" s="236"/>
      <c r="Q178" s="236"/>
      <c r="R178" s="236"/>
      <c r="S178" s="236"/>
      <c r="T178" s="236"/>
      <c r="U178" s="236"/>
      <c r="V178" s="236"/>
      <c r="W178" s="236"/>
      <c r="X178" s="237"/>
      <c r="Y178" s="13"/>
      <c r="Z178" s="13"/>
      <c r="AA178" s="13"/>
      <c r="AB178" s="13"/>
      <c r="AC178" s="13"/>
      <c r="AD178" s="13"/>
      <c r="AE178" s="13"/>
      <c r="AT178" s="238" t="s">
        <v>143</v>
      </c>
      <c r="AU178" s="238" t="s">
        <v>83</v>
      </c>
      <c r="AV178" s="13" t="s">
        <v>83</v>
      </c>
      <c r="AW178" s="13" t="s">
        <v>5</v>
      </c>
      <c r="AX178" s="13" t="s">
        <v>81</v>
      </c>
      <c r="AY178" s="238" t="s">
        <v>131</v>
      </c>
    </row>
    <row r="179" s="2" customFormat="1" ht="62.7" customHeight="1">
      <c r="A179" s="39"/>
      <c r="B179" s="40"/>
      <c r="C179" s="208" t="s">
        <v>316</v>
      </c>
      <c r="D179" s="209" t="s">
        <v>134</v>
      </c>
      <c r="E179" s="210" t="s">
        <v>302</v>
      </c>
      <c r="F179" s="211" t="s">
        <v>303</v>
      </c>
      <c r="G179" s="212" t="s">
        <v>187</v>
      </c>
      <c r="H179" s="213">
        <v>458.20400000000001</v>
      </c>
      <c r="I179" s="214"/>
      <c r="J179" s="214"/>
      <c r="K179" s="215">
        <f>ROUND(P179*H179,2)</f>
        <v>0</v>
      </c>
      <c r="L179" s="211" t="s">
        <v>138</v>
      </c>
      <c r="M179" s="45"/>
      <c r="N179" s="216" t="s">
        <v>20</v>
      </c>
      <c r="O179" s="217" t="s">
        <v>42</v>
      </c>
      <c r="P179" s="218">
        <f>I179+J179</f>
        <v>0</v>
      </c>
      <c r="Q179" s="218">
        <f>ROUND(I179*H179,2)</f>
        <v>0</v>
      </c>
      <c r="R179" s="218">
        <f>ROUND(J179*H179,2)</f>
        <v>0</v>
      </c>
      <c r="S179" s="85"/>
      <c r="T179" s="219">
        <f>S179*H179</f>
        <v>0</v>
      </c>
      <c r="U179" s="219">
        <v>0</v>
      </c>
      <c r="V179" s="219">
        <f>U179*H179</f>
        <v>0</v>
      </c>
      <c r="W179" s="219">
        <v>0</v>
      </c>
      <c r="X179" s="220">
        <f>W179*H179</f>
        <v>0</v>
      </c>
      <c r="Y179" s="39"/>
      <c r="Z179" s="39"/>
      <c r="AA179" s="39"/>
      <c r="AB179" s="39"/>
      <c r="AC179" s="39"/>
      <c r="AD179" s="39"/>
      <c r="AE179" s="39"/>
      <c r="AR179" s="221" t="s">
        <v>139</v>
      </c>
      <c r="AT179" s="221" t="s">
        <v>134</v>
      </c>
      <c r="AU179" s="221" t="s">
        <v>83</v>
      </c>
      <c r="AY179" s="18" t="s">
        <v>131</v>
      </c>
      <c r="BE179" s="222">
        <f>IF(O179="základní",K179,0)</f>
        <v>0</v>
      </c>
      <c r="BF179" s="222">
        <f>IF(O179="snížená",K179,0)</f>
        <v>0</v>
      </c>
      <c r="BG179" s="222">
        <f>IF(O179="zákl. přenesená",K179,0)</f>
        <v>0</v>
      </c>
      <c r="BH179" s="222">
        <f>IF(O179="sníž. přenesená",K179,0)</f>
        <v>0</v>
      </c>
      <c r="BI179" s="222">
        <f>IF(O179="nulová",K179,0)</f>
        <v>0</v>
      </c>
      <c r="BJ179" s="18" t="s">
        <v>81</v>
      </c>
      <c r="BK179" s="222">
        <f>ROUND(P179*H179,2)</f>
        <v>0</v>
      </c>
      <c r="BL179" s="18" t="s">
        <v>139</v>
      </c>
      <c r="BM179" s="221" t="s">
        <v>304</v>
      </c>
    </row>
    <row r="180" s="2" customFormat="1">
      <c r="A180" s="39"/>
      <c r="B180" s="40"/>
      <c r="C180" s="41"/>
      <c r="D180" s="223" t="s">
        <v>141</v>
      </c>
      <c r="E180" s="41"/>
      <c r="F180" s="224" t="s">
        <v>305</v>
      </c>
      <c r="G180" s="41"/>
      <c r="H180" s="41"/>
      <c r="I180" s="225"/>
      <c r="J180" s="225"/>
      <c r="K180" s="41"/>
      <c r="L180" s="41"/>
      <c r="M180" s="45"/>
      <c r="N180" s="226"/>
      <c r="O180" s="227"/>
      <c r="P180" s="85"/>
      <c r="Q180" s="85"/>
      <c r="R180" s="85"/>
      <c r="S180" s="85"/>
      <c r="T180" s="85"/>
      <c r="U180" s="85"/>
      <c r="V180" s="85"/>
      <c r="W180" s="85"/>
      <c r="X180" s="86"/>
      <c r="Y180" s="39"/>
      <c r="Z180" s="39"/>
      <c r="AA180" s="39"/>
      <c r="AB180" s="39"/>
      <c r="AC180" s="39"/>
      <c r="AD180" s="39"/>
      <c r="AE180" s="39"/>
      <c r="AT180" s="18" t="s">
        <v>141</v>
      </c>
      <c r="AU180" s="18" t="s">
        <v>83</v>
      </c>
    </row>
    <row r="181" s="14" customFormat="1">
      <c r="A181" s="14"/>
      <c r="B181" s="250"/>
      <c r="C181" s="251"/>
      <c r="D181" s="223" t="s">
        <v>143</v>
      </c>
      <c r="E181" s="252" t="s">
        <v>20</v>
      </c>
      <c r="F181" s="253" t="s">
        <v>306</v>
      </c>
      <c r="G181" s="251"/>
      <c r="H181" s="252" t="s">
        <v>20</v>
      </c>
      <c r="I181" s="254"/>
      <c r="J181" s="254"/>
      <c r="K181" s="251"/>
      <c r="L181" s="251"/>
      <c r="M181" s="255"/>
      <c r="N181" s="256"/>
      <c r="O181" s="257"/>
      <c r="P181" s="257"/>
      <c r="Q181" s="257"/>
      <c r="R181" s="257"/>
      <c r="S181" s="257"/>
      <c r="T181" s="257"/>
      <c r="U181" s="257"/>
      <c r="V181" s="257"/>
      <c r="W181" s="257"/>
      <c r="X181" s="258"/>
      <c r="Y181" s="14"/>
      <c r="Z181" s="14"/>
      <c r="AA181" s="14"/>
      <c r="AB181" s="14"/>
      <c r="AC181" s="14"/>
      <c r="AD181" s="14"/>
      <c r="AE181" s="14"/>
      <c r="AT181" s="259" t="s">
        <v>143</v>
      </c>
      <c r="AU181" s="259" t="s">
        <v>83</v>
      </c>
      <c r="AV181" s="14" t="s">
        <v>81</v>
      </c>
      <c r="AW181" s="14" t="s">
        <v>5</v>
      </c>
      <c r="AX181" s="14" t="s">
        <v>73</v>
      </c>
      <c r="AY181" s="259" t="s">
        <v>131</v>
      </c>
    </row>
    <row r="182" s="13" customFormat="1">
      <c r="A182" s="13"/>
      <c r="B182" s="228"/>
      <c r="C182" s="229"/>
      <c r="D182" s="223" t="s">
        <v>143</v>
      </c>
      <c r="E182" s="230" t="s">
        <v>20</v>
      </c>
      <c r="F182" s="231" t="s">
        <v>449</v>
      </c>
      <c r="G182" s="229"/>
      <c r="H182" s="232">
        <v>85.543000000000006</v>
      </c>
      <c r="I182" s="233"/>
      <c r="J182" s="233"/>
      <c r="K182" s="229"/>
      <c r="L182" s="229"/>
      <c r="M182" s="234"/>
      <c r="N182" s="235"/>
      <c r="O182" s="236"/>
      <c r="P182" s="236"/>
      <c r="Q182" s="236"/>
      <c r="R182" s="236"/>
      <c r="S182" s="236"/>
      <c r="T182" s="236"/>
      <c r="U182" s="236"/>
      <c r="V182" s="236"/>
      <c r="W182" s="236"/>
      <c r="X182" s="237"/>
      <c r="Y182" s="13"/>
      <c r="Z182" s="13"/>
      <c r="AA182" s="13"/>
      <c r="AB182" s="13"/>
      <c r="AC182" s="13"/>
      <c r="AD182" s="13"/>
      <c r="AE182" s="13"/>
      <c r="AT182" s="238" t="s">
        <v>143</v>
      </c>
      <c r="AU182" s="238" t="s">
        <v>83</v>
      </c>
      <c r="AV182" s="13" t="s">
        <v>83</v>
      </c>
      <c r="AW182" s="13" t="s">
        <v>5</v>
      </c>
      <c r="AX182" s="13" t="s">
        <v>73</v>
      </c>
      <c r="AY182" s="238" t="s">
        <v>131</v>
      </c>
    </row>
    <row r="183" s="13" customFormat="1">
      <c r="A183" s="13"/>
      <c r="B183" s="228"/>
      <c r="C183" s="229"/>
      <c r="D183" s="223" t="s">
        <v>143</v>
      </c>
      <c r="E183" s="230" t="s">
        <v>20</v>
      </c>
      <c r="F183" s="231" t="s">
        <v>450</v>
      </c>
      <c r="G183" s="229"/>
      <c r="H183" s="232">
        <v>1.1240000000000001</v>
      </c>
      <c r="I183" s="233"/>
      <c r="J183" s="233"/>
      <c r="K183" s="229"/>
      <c r="L183" s="229"/>
      <c r="M183" s="234"/>
      <c r="N183" s="235"/>
      <c r="O183" s="236"/>
      <c r="P183" s="236"/>
      <c r="Q183" s="236"/>
      <c r="R183" s="236"/>
      <c r="S183" s="236"/>
      <c r="T183" s="236"/>
      <c r="U183" s="236"/>
      <c r="V183" s="236"/>
      <c r="W183" s="236"/>
      <c r="X183" s="237"/>
      <c r="Y183" s="13"/>
      <c r="Z183" s="13"/>
      <c r="AA183" s="13"/>
      <c r="AB183" s="13"/>
      <c r="AC183" s="13"/>
      <c r="AD183" s="13"/>
      <c r="AE183" s="13"/>
      <c r="AT183" s="238" t="s">
        <v>143</v>
      </c>
      <c r="AU183" s="238" t="s">
        <v>83</v>
      </c>
      <c r="AV183" s="13" t="s">
        <v>83</v>
      </c>
      <c r="AW183" s="13" t="s">
        <v>5</v>
      </c>
      <c r="AX183" s="13" t="s">
        <v>73</v>
      </c>
      <c r="AY183" s="238" t="s">
        <v>131</v>
      </c>
    </row>
    <row r="184" s="13" customFormat="1">
      <c r="A184" s="13"/>
      <c r="B184" s="228"/>
      <c r="C184" s="229"/>
      <c r="D184" s="223" t="s">
        <v>143</v>
      </c>
      <c r="E184" s="230" t="s">
        <v>20</v>
      </c>
      <c r="F184" s="231" t="s">
        <v>451</v>
      </c>
      <c r="G184" s="229"/>
      <c r="H184" s="232">
        <v>370.221</v>
      </c>
      <c r="I184" s="233"/>
      <c r="J184" s="233"/>
      <c r="K184" s="229"/>
      <c r="L184" s="229"/>
      <c r="M184" s="234"/>
      <c r="N184" s="235"/>
      <c r="O184" s="236"/>
      <c r="P184" s="236"/>
      <c r="Q184" s="236"/>
      <c r="R184" s="236"/>
      <c r="S184" s="236"/>
      <c r="T184" s="236"/>
      <c r="U184" s="236"/>
      <c r="V184" s="236"/>
      <c r="W184" s="236"/>
      <c r="X184" s="237"/>
      <c r="Y184" s="13"/>
      <c r="Z184" s="13"/>
      <c r="AA184" s="13"/>
      <c r="AB184" s="13"/>
      <c r="AC184" s="13"/>
      <c r="AD184" s="13"/>
      <c r="AE184" s="13"/>
      <c r="AT184" s="238" t="s">
        <v>143</v>
      </c>
      <c r="AU184" s="238" t="s">
        <v>83</v>
      </c>
      <c r="AV184" s="13" t="s">
        <v>83</v>
      </c>
      <c r="AW184" s="13" t="s">
        <v>5</v>
      </c>
      <c r="AX184" s="13" t="s">
        <v>73</v>
      </c>
      <c r="AY184" s="238" t="s">
        <v>131</v>
      </c>
    </row>
    <row r="185" s="13" customFormat="1">
      <c r="A185" s="13"/>
      <c r="B185" s="228"/>
      <c r="C185" s="229"/>
      <c r="D185" s="223" t="s">
        <v>143</v>
      </c>
      <c r="E185" s="230" t="s">
        <v>20</v>
      </c>
      <c r="F185" s="231" t="s">
        <v>452</v>
      </c>
      <c r="G185" s="229"/>
      <c r="H185" s="232">
        <v>1.3160000000000001</v>
      </c>
      <c r="I185" s="233"/>
      <c r="J185" s="233"/>
      <c r="K185" s="229"/>
      <c r="L185" s="229"/>
      <c r="M185" s="234"/>
      <c r="N185" s="235"/>
      <c r="O185" s="236"/>
      <c r="P185" s="236"/>
      <c r="Q185" s="236"/>
      <c r="R185" s="236"/>
      <c r="S185" s="236"/>
      <c r="T185" s="236"/>
      <c r="U185" s="236"/>
      <c r="V185" s="236"/>
      <c r="W185" s="236"/>
      <c r="X185" s="237"/>
      <c r="Y185" s="13"/>
      <c r="Z185" s="13"/>
      <c r="AA185" s="13"/>
      <c r="AB185" s="13"/>
      <c r="AC185" s="13"/>
      <c r="AD185" s="13"/>
      <c r="AE185" s="13"/>
      <c r="AT185" s="238" t="s">
        <v>143</v>
      </c>
      <c r="AU185" s="238" t="s">
        <v>83</v>
      </c>
      <c r="AV185" s="13" t="s">
        <v>83</v>
      </c>
      <c r="AW185" s="13" t="s">
        <v>5</v>
      </c>
      <c r="AX185" s="13" t="s">
        <v>73</v>
      </c>
      <c r="AY185" s="238" t="s">
        <v>131</v>
      </c>
    </row>
    <row r="186" s="15" customFormat="1">
      <c r="A186" s="15"/>
      <c r="B186" s="260"/>
      <c r="C186" s="261"/>
      <c r="D186" s="223" t="s">
        <v>143</v>
      </c>
      <c r="E186" s="262" t="s">
        <v>20</v>
      </c>
      <c r="F186" s="263" t="s">
        <v>207</v>
      </c>
      <c r="G186" s="261"/>
      <c r="H186" s="264">
        <v>458.20400000000001</v>
      </c>
      <c r="I186" s="265"/>
      <c r="J186" s="265"/>
      <c r="K186" s="261"/>
      <c r="L186" s="261"/>
      <c r="M186" s="266"/>
      <c r="N186" s="267"/>
      <c r="O186" s="268"/>
      <c r="P186" s="268"/>
      <c r="Q186" s="268"/>
      <c r="R186" s="268"/>
      <c r="S186" s="268"/>
      <c r="T186" s="268"/>
      <c r="U186" s="268"/>
      <c r="V186" s="268"/>
      <c r="W186" s="268"/>
      <c r="X186" s="269"/>
      <c r="Y186" s="15"/>
      <c r="Z186" s="15"/>
      <c r="AA186" s="15"/>
      <c r="AB186" s="15"/>
      <c r="AC186" s="15"/>
      <c r="AD186" s="15"/>
      <c r="AE186" s="15"/>
      <c r="AT186" s="270" t="s">
        <v>143</v>
      </c>
      <c r="AU186" s="270" t="s">
        <v>83</v>
      </c>
      <c r="AV186" s="15" t="s">
        <v>139</v>
      </c>
      <c r="AW186" s="15" t="s">
        <v>5</v>
      </c>
      <c r="AX186" s="15" t="s">
        <v>81</v>
      </c>
      <c r="AY186" s="270" t="s">
        <v>131</v>
      </c>
    </row>
    <row r="187" s="2" customFormat="1" ht="62.7" customHeight="1">
      <c r="A187" s="39"/>
      <c r="B187" s="40"/>
      <c r="C187" s="208" t="s">
        <v>323</v>
      </c>
      <c r="D187" s="209" t="s">
        <v>134</v>
      </c>
      <c r="E187" s="210" t="s">
        <v>453</v>
      </c>
      <c r="F187" s="211" t="s">
        <v>454</v>
      </c>
      <c r="G187" s="212" t="s">
        <v>187</v>
      </c>
      <c r="H187" s="213">
        <v>24064.365000000002</v>
      </c>
      <c r="I187" s="214"/>
      <c r="J187" s="214"/>
      <c r="K187" s="215">
        <f>ROUND(P187*H187,2)</f>
        <v>0</v>
      </c>
      <c r="L187" s="211" t="s">
        <v>138</v>
      </c>
      <c r="M187" s="45"/>
      <c r="N187" s="216" t="s">
        <v>20</v>
      </c>
      <c r="O187" s="217" t="s">
        <v>42</v>
      </c>
      <c r="P187" s="218">
        <f>I187+J187</f>
        <v>0</v>
      </c>
      <c r="Q187" s="218">
        <f>ROUND(I187*H187,2)</f>
        <v>0</v>
      </c>
      <c r="R187" s="218">
        <f>ROUND(J187*H187,2)</f>
        <v>0</v>
      </c>
      <c r="S187" s="85"/>
      <c r="T187" s="219">
        <f>S187*H187</f>
        <v>0</v>
      </c>
      <c r="U187" s="219">
        <v>0</v>
      </c>
      <c r="V187" s="219">
        <f>U187*H187</f>
        <v>0</v>
      </c>
      <c r="W187" s="219">
        <v>0</v>
      </c>
      <c r="X187" s="220">
        <f>W187*H187</f>
        <v>0</v>
      </c>
      <c r="Y187" s="39"/>
      <c r="Z187" s="39"/>
      <c r="AA187" s="39"/>
      <c r="AB187" s="39"/>
      <c r="AC187" s="39"/>
      <c r="AD187" s="39"/>
      <c r="AE187" s="39"/>
      <c r="AR187" s="221" t="s">
        <v>139</v>
      </c>
      <c r="AT187" s="221" t="s">
        <v>134</v>
      </c>
      <c r="AU187" s="221" t="s">
        <v>83</v>
      </c>
      <c r="AY187" s="18" t="s">
        <v>131</v>
      </c>
      <c r="BE187" s="222">
        <f>IF(O187="základní",K187,0)</f>
        <v>0</v>
      </c>
      <c r="BF187" s="222">
        <f>IF(O187="snížená",K187,0)</f>
        <v>0</v>
      </c>
      <c r="BG187" s="222">
        <f>IF(O187="zákl. přenesená",K187,0)</f>
        <v>0</v>
      </c>
      <c r="BH187" s="222">
        <f>IF(O187="sníž. přenesená",K187,0)</f>
        <v>0</v>
      </c>
      <c r="BI187" s="222">
        <f>IF(O187="nulová",K187,0)</f>
        <v>0</v>
      </c>
      <c r="BJ187" s="18" t="s">
        <v>81</v>
      </c>
      <c r="BK187" s="222">
        <f>ROUND(P187*H187,2)</f>
        <v>0</v>
      </c>
      <c r="BL187" s="18" t="s">
        <v>139</v>
      </c>
      <c r="BM187" s="221" t="s">
        <v>455</v>
      </c>
    </row>
    <row r="188" s="2" customFormat="1">
      <c r="A188" s="39"/>
      <c r="B188" s="40"/>
      <c r="C188" s="41"/>
      <c r="D188" s="223" t="s">
        <v>141</v>
      </c>
      <c r="E188" s="41"/>
      <c r="F188" s="224" t="s">
        <v>456</v>
      </c>
      <c r="G188" s="41"/>
      <c r="H188" s="41"/>
      <c r="I188" s="225"/>
      <c r="J188" s="225"/>
      <c r="K188" s="41"/>
      <c r="L188" s="41"/>
      <c r="M188" s="45"/>
      <c r="N188" s="226"/>
      <c r="O188" s="227"/>
      <c r="P188" s="85"/>
      <c r="Q188" s="85"/>
      <c r="R188" s="85"/>
      <c r="S188" s="85"/>
      <c r="T188" s="85"/>
      <c r="U188" s="85"/>
      <c r="V188" s="85"/>
      <c r="W188" s="85"/>
      <c r="X188" s="86"/>
      <c r="Y188" s="39"/>
      <c r="Z188" s="39"/>
      <c r="AA188" s="39"/>
      <c r="AB188" s="39"/>
      <c r="AC188" s="39"/>
      <c r="AD188" s="39"/>
      <c r="AE188" s="39"/>
      <c r="AT188" s="18" t="s">
        <v>141</v>
      </c>
      <c r="AU188" s="18" t="s">
        <v>83</v>
      </c>
    </row>
    <row r="189" s="14" customFormat="1">
      <c r="A189" s="14"/>
      <c r="B189" s="250"/>
      <c r="C189" s="251"/>
      <c r="D189" s="223" t="s">
        <v>143</v>
      </c>
      <c r="E189" s="252" t="s">
        <v>20</v>
      </c>
      <c r="F189" s="253" t="s">
        <v>457</v>
      </c>
      <c r="G189" s="251"/>
      <c r="H189" s="252" t="s">
        <v>20</v>
      </c>
      <c r="I189" s="254"/>
      <c r="J189" s="254"/>
      <c r="K189" s="251"/>
      <c r="L189" s="251"/>
      <c r="M189" s="255"/>
      <c r="N189" s="256"/>
      <c r="O189" s="257"/>
      <c r="P189" s="257"/>
      <c r="Q189" s="257"/>
      <c r="R189" s="257"/>
      <c r="S189" s="257"/>
      <c r="T189" s="257"/>
      <c r="U189" s="257"/>
      <c r="V189" s="257"/>
      <c r="W189" s="257"/>
      <c r="X189" s="258"/>
      <c r="Y189" s="14"/>
      <c r="Z189" s="14"/>
      <c r="AA189" s="14"/>
      <c r="AB189" s="14"/>
      <c r="AC189" s="14"/>
      <c r="AD189" s="14"/>
      <c r="AE189" s="14"/>
      <c r="AT189" s="259" t="s">
        <v>143</v>
      </c>
      <c r="AU189" s="259" t="s">
        <v>83</v>
      </c>
      <c r="AV189" s="14" t="s">
        <v>81</v>
      </c>
      <c r="AW189" s="14" t="s">
        <v>5</v>
      </c>
      <c r="AX189" s="14" t="s">
        <v>73</v>
      </c>
      <c r="AY189" s="259" t="s">
        <v>131</v>
      </c>
    </row>
    <row r="190" s="13" customFormat="1">
      <c r="A190" s="13"/>
      <c r="B190" s="228"/>
      <c r="C190" s="229"/>
      <c r="D190" s="223" t="s">
        <v>143</v>
      </c>
      <c r="E190" s="230" t="s">
        <v>20</v>
      </c>
      <c r="F190" s="231" t="s">
        <v>458</v>
      </c>
      <c r="G190" s="229"/>
      <c r="H190" s="232">
        <v>24064.365000000002</v>
      </c>
      <c r="I190" s="233"/>
      <c r="J190" s="233"/>
      <c r="K190" s="229"/>
      <c r="L190" s="229"/>
      <c r="M190" s="234"/>
      <c r="N190" s="235"/>
      <c r="O190" s="236"/>
      <c r="P190" s="236"/>
      <c r="Q190" s="236"/>
      <c r="R190" s="236"/>
      <c r="S190" s="236"/>
      <c r="T190" s="236"/>
      <c r="U190" s="236"/>
      <c r="V190" s="236"/>
      <c r="W190" s="236"/>
      <c r="X190" s="237"/>
      <c r="Y190" s="13"/>
      <c r="Z190" s="13"/>
      <c r="AA190" s="13"/>
      <c r="AB190" s="13"/>
      <c r="AC190" s="13"/>
      <c r="AD190" s="13"/>
      <c r="AE190" s="13"/>
      <c r="AT190" s="238" t="s">
        <v>143</v>
      </c>
      <c r="AU190" s="238" t="s">
        <v>83</v>
      </c>
      <c r="AV190" s="13" t="s">
        <v>83</v>
      </c>
      <c r="AW190" s="13" t="s">
        <v>5</v>
      </c>
      <c r="AX190" s="13" t="s">
        <v>81</v>
      </c>
      <c r="AY190" s="238" t="s">
        <v>131</v>
      </c>
    </row>
    <row r="191" s="2" customFormat="1" ht="55.5" customHeight="1">
      <c r="A191" s="39"/>
      <c r="B191" s="40"/>
      <c r="C191" s="208" t="s">
        <v>332</v>
      </c>
      <c r="D191" s="279" t="s">
        <v>134</v>
      </c>
      <c r="E191" s="210" t="s">
        <v>317</v>
      </c>
      <c r="F191" s="211" t="s">
        <v>318</v>
      </c>
      <c r="G191" s="212" t="s">
        <v>187</v>
      </c>
      <c r="H191" s="213">
        <v>1070.01</v>
      </c>
      <c r="I191" s="214"/>
      <c r="J191" s="214"/>
      <c r="K191" s="215">
        <f>ROUND(P191*H191,2)</f>
        <v>0</v>
      </c>
      <c r="L191" s="211" t="s">
        <v>138</v>
      </c>
      <c r="M191" s="45"/>
      <c r="N191" s="216" t="s">
        <v>20</v>
      </c>
      <c r="O191" s="217" t="s">
        <v>42</v>
      </c>
      <c r="P191" s="218">
        <f>I191+J191</f>
        <v>0</v>
      </c>
      <c r="Q191" s="218">
        <f>ROUND(I191*H191,2)</f>
        <v>0</v>
      </c>
      <c r="R191" s="218">
        <f>ROUND(J191*H191,2)</f>
        <v>0</v>
      </c>
      <c r="S191" s="85"/>
      <c r="T191" s="219">
        <f>S191*H191</f>
        <v>0</v>
      </c>
      <c r="U191" s="219">
        <v>0</v>
      </c>
      <c r="V191" s="219">
        <f>U191*H191</f>
        <v>0</v>
      </c>
      <c r="W191" s="219">
        <v>0</v>
      </c>
      <c r="X191" s="220">
        <f>W191*H191</f>
        <v>0</v>
      </c>
      <c r="Y191" s="39"/>
      <c r="Z191" s="39"/>
      <c r="AA191" s="39"/>
      <c r="AB191" s="39"/>
      <c r="AC191" s="39"/>
      <c r="AD191" s="39"/>
      <c r="AE191" s="39"/>
      <c r="AR191" s="221" t="s">
        <v>139</v>
      </c>
      <c r="AT191" s="221" t="s">
        <v>134</v>
      </c>
      <c r="AU191" s="221" t="s">
        <v>83</v>
      </c>
      <c r="AY191" s="18" t="s">
        <v>131</v>
      </c>
      <c r="BE191" s="222">
        <f>IF(O191="základní",K191,0)</f>
        <v>0</v>
      </c>
      <c r="BF191" s="222">
        <f>IF(O191="snížená",K191,0)</f>
        <v>0</v>
      </c>
      <c r="BG191" s="222">
        <f>IF(O191="zákl. přenesená",K191,0)</f>
        <v>0</v>
      </c>
      <c r="BH191" s="222">
        <f>IF(O191="sníž. přenesená",K191,0)</f>
        <v>0</v>
      </c>
      <c r="BI191" s="222">
        <f>IF(O191="nulová",K191,0)</f>
        <v>0</v>
      </c>
      <c r="BJ191" s="18" t="s">
        <v>81</v>
      </c>
      <c r="BK191" s="222">
        <f>ROUND(P191*H191,2)</f>
        <v>0</v>
      </c>
      <c r="BL191" s="18" t="s">
        <v>139</v>
      </c>
      <c r="BM191" s="221" t="s">
        <v>319</v>
      </c>
    </row>
    <row r="192" s="2" customFormat="1">
      <c r="A192" s="39"/>
      <c r="B192" s="40"/>
      <c r="C192" s="41"/>
      <c r="D192" s="223" t="s">
        <v>141</v>
      </c>
      <c r="E192" s="41"/>
      <c r="F192" s="224" t="s">
        <v>320</v>
      </c>
      <c r="G192" s="41"/>
      <c r="H192" s="41"/>
      <c r="I192" s="225"/>
      <c r="J192" s="225"/>
      <c r="K192" s="41"/>
      <c r="L192" s="41"/>
      <c r="M192" s="45"/>
      <c r="N192" s="226"/>
      <c r="O192" s="227"/>
      <c r="P192" s="85"/>
      <c r="Q192" s="85"/>
      <c r="R192" s="85"/>
      <c r="S192" s="85"/>
      <c r="T192" s="85"/>
      <c r="U192" s="85"/>
      <c r="V192" s="85"/>
      <c r="W192" s="85"/>
      <c r="X192" s="86"/>
      <c r="Y192" s="39"/>
      <c r="Z192" s="39"/>
      <c r="AA192" s="39"/>
      <c r="AB192" s="39"/>
      <c r="AC192" s="39"/>
      <c r="AD192" s="39"/>
      <c r="AE192" s="39"/>
      <c r="AT192" s="18" t="s">
        <v>141</v>
      </c>
      <c r="AU192" s="18" t="s">
        <v>83</v>
      </c>
    </row>
    <row r="193" s="13" customFormat="1">
      <c r="A193" s="13"/>
      <c r="B193" s="228"/>
      <c r="C193" s="229"/>
      <c r="D193" s="223" t="s">
        <v>143</v>
      </c>
      <c r="E193" s="230" t="s">
        <v>20</v>
      </c>
      <c r="F193" s="231" t="s">
        <v>459</v>
      </c>
      <c r="G193" s="229"/>
      <c r="H193" s="232">
        <v>1070</v>
      </c>
      <c r="I193" s="233"/>
      <c r="J193" s="233"/>
      <c r="K193" s="229"/>
      <c r="L193" s="229"/>
      <c r="M193" s="234"/>
      <c r="N193" s="235"/>
      <c r="O193" s="236"/>
      <c r="P193" s="236"/>
      <c r="Q193" s="236"/>
      <c r="R193" s="236"/>
      <c r="S193" s="236"/>
      <c r="T193" s="236"/>
      <c r="U193" s="236"/>
      <c r="V193" s="236"/>
      <c r="W193" s="236"/>
      <c r="X193" s="237"/>
      <c r="Y193" s="13"/>
      <c r="Z193" s="13"/>
      <c r="AA193" s="13"/>
      <c r="AB193" s="13"/>
      <c r="AC193" s="13"/>
      <c r="AD193" s="13"/>
      <c r="AE193" s="13"/>
      <c r="AT193" s="238" t="s">
        <v>143</v>
      </c>
      <c r="AU193" s="238" t="s">
        <v>83</v>
      </c>
      <c r="AV193" s="13" t="s">
        <v>83</v>
      </c>
      <c r="AW193" s="13" t="s">
        <v>5</v>
      </c>
      <c r="AX193" s="13" t="s">
        <v>73</v>
      </c>
      <c r="AY193" s="238" t="s">
        <v>131</v>
      </c>
    </row>
    <row r="194" s="13" customFormat="1">
      <c r="A194" s="13"/>
      <c r="B194" s="228"/>
      <c r="C194" s="229"/>
      <c r="D194" s="223" t="s">
        <v>143</v>
      </c>
      <c r="E194" s="230" t="s">
        <v>20</v>
      </c>
      <c r="F194" s="231" t="s">
        <v>460</v>
      </c>
      <c r="G194" s="229"/>
      <c r="H194" s="232">
        <v>0.01</v>
      </c>
      <c r="I194" s="233"/>
      <c r="J194" s="233"/>
      <c r="K194" s="229"/>
      <c r="L194" s="229"/>
      <c r="M194" s="234"/>
      <c r="N194" s="235"/>
      <c r="O194" s="236"/>
      <c r="P194" s="236"/>
      <c r="Q194" s="236"/>
      <c r="R194" s="236"/>
      <c r="S194" s="236"/>
      <c r="T194" s="236"/>
      <c r="U194" s="236"/>
      <c r="V194" s="236"/>
      <c r="W194" s="236"/>
      <c r="X194" s="237"/>
      <c r="Y194" s="13"/>
      <c r="Z194" s="13"/>
      <c r="AA194" s="13"/>
      <c r="AB194" s="13"/>
      <c r="AC194" s="13"/>
      <c r="AD194" s="13"/>
      <c r="AE194" s="13"/>
      <c r="AT194" s="238" t="s">
        <v>143</v>
      </c>
      <c r="AU194" s="238" t="s">
        <v>83</v>
      </c>
      <c r="AV194" s="13" t="s">
        <v>83</v>
      </c>
      <c r="AW194" s="13" t="s">
        <v>5</v>
      </c>
      <c r="AX194" s="13" t="s">
        <v>73</v>
      </c>
      <c r="AY194" s="238" t="s">
        <v>131</v>
      </c>
    </row>
    <row r="195" s="15" customFormat="1">
      <c r="A195" s="15"/>
      <c r="B195" s="260"/>
      <c r="C195" s="261"/>
      <c r="D195" s="223" t="s">
        <v>143</v>
      </c>
      <c r="E195" s="262" t="s">
        <v>20</v>
      </c>
      <c r="F195" s="263" t="s">
        <v>207</v>
      </c>
      <c r="G195" s="261"/>
      <c r="H195" s="264">
        <v>1070.01</v>
      </c>
      <c r="I195" s="265"/>
      <c r="J195" s="265"/>
      <c r="K195" s="261"/>
      <c r="L195" s="261"/>
      <c r="M195" s="266"/>
      <c r="N195" s="267"/>
      <c r="O195" s="268"/>
      <c r="P195" s="268"/>
      <c r="Q195" s="268"/>
      <c r="R195" s="268"/>
      <c r="S195" s="268"/>
      <c r="T195" s="268"/>
      <c r="U195" s="268"/>
      <c r="V195" s="268"/>
      <c r="W195" s="268"/>
      <c r="X195" s="269"/>
      <c r="Y195" s="15"/>
      <c r="Z195" s="15"/>
      <c r="AA195" s="15"/>
      <c r="AB195" s="15"/>
      <c r="AC195" s="15"/>
      <c r="AD195" s="15"/>
      <c r="AE195" s="15"/>
      <c r="AT195" s="270" t="s">
        <v>143</v>
      </c>
      <c r="AU195" s="270" t="s">
        <v>83</v>
      </c>
      <c r="AV195" s="15" t="s">
        <v>139</v>
      </c>
      <c r="AW195" s="15" t="s">
        <v>5</v>
      </c>
      <c r="AX195" s="15" t="s">
        <v>81</v>
      </c>
      <c r="AY195" s="270" t="s">
        <v>131</v>
      </c>
    </row>
    <row r="196" s="2" customFormat="1" ht="62.7" customHeight="1">
      <c r="A196" s="39"/>
      <c r="B196" s="40"/>
      <c r="C196" s="208" t="s">
        <v>340</v>
      </c>
      <c r="D196" s="279" t="s">
        <v>134</v>
      </c>
      <c r="E196" s="210" t="s">
        <v>324</v>
      </c>
      <c r="F196" s="211" t="s">
        <v>325</v>
      </c>
      <c r="G196" s="212" t="s">
        <v>187</v>
      </c>
      <c r="H196" s="213">
        <v>450.70100000000002</v>
      </c>
      <c r="I196" s="214"/>
      <c r="J196" s="214"/>
      <c r="K196" s="215">
        <f>ROUND(P196*H196,2)</f>
        <v>0</v>
      </c>
      <c r="L196" s="211" t="s">
        <v>138</v>
      </c>
      <c r="M196" s="45"/>
      <c r="N196" s="216" t="s">
        <v>20</v>
      </c>
      <c r="O196" s="217" t="s">
        <v>42</v>
      </c>
      <c r="P196" s="218">
        <f>I196+J196</f>
        <v>0</v>
      </c>
      <c r="Q196" s="218">
        <f>ROUND(I196*H196,2)</f>
        <v>0</v>
      </c>
      <c r="R196" s="218">
        <f>ROUND(J196*H196,2)</f>
        <v>0</v>
      </c>
      <c r="S196" s="85"/>
      <c r="T196" s="219">
        <f>S196*H196</f>
        <v>0</v>
      </c>
      <c r="U196" s="219">
        <v>0</v>
      </c>
      <c r="V196" s="219">
        <f>U196*H196</f>
        <v>0</v>
      </c>
      <c r="W196" s="219">
        <v>0</v>
      </c>
      <c r="X196" s="220">
        <f>W196*H196</f>
        <v>0</v>
      </c>
      <c r="Y196" s="39"/>
      <c r="Z196" s="39"/>
      <c r="AA196" s="39"/>
      <c r="AB196" s="39"/>
      <c r="AC196" s="39"/>
      <c r="AD196" s="39"/>
      <c r="AE196" s="39"/>
      <c r="AR196" s="221" t="s">
        <v>139</v>
      </c>
      <c r="AT196" s="221" t="s">
        <v>134</v>
      </c>
      <c r="AU196" s="221" t="s">
        <v>83</v>
      </c>
      <c r="AY196" s="18" t="s">
        <v>131</v>
      </c>
      <c r="BE196" s="222">
        <f>IF(O196="základní",K196,0)</f>
        <v>0</v>
      </c>
      <c r="BF196" s="222">
        <f>IF(O196="snížená",K196,0)</f>
        <v>0</v>
      </c>
      <c r="BG196" s="222">
        <f>IF(O196="zákl. přenesená",K196,0)</f>
        <v>0</v>
      </c>
      <c r="BH196" s="222">
        <f>IF(O196="sníž. přenesená",K196,0)</f>
        <v>0</v>
      </c>
      <c r="BI196" s="222">
        <f>IF(O196="nulová",K196,0)</f>
        <v>0</v>
      </c>
      <c r="BJ196" s="18" t="s">
        <v>81</v>
      </c>
      <c r="BK196" s="222">
        <f>ROUND(P196*H196,2)</f>
        <v>0</v>
      </c>
      <c r="BL196" s="18" t="s">
        <v>139</v>
      </c>
      <c r="BM196" s="221" t="s">
        <v>326</v>
      </c>
    </row>
    <row r="197" s="2" customFormat="1">
      <c r="A197" s="39"/>
      <c r="B197" s="40"/>
      <c r="C197" s="41"/>
      <c r="D197" s="223" t="s">
        <v>141</v>
      </c>
      <c r="E197" s="41"/>
      <c r="F197" s="224" t="s">
        <v>327</v>
      </c>
      <c r="G197" s="41"/>
      <c r="H197" s="41"/>
      <c r="I197" s="225"/>
      <c r="J197" s="225"/>
      <c r="K197" s="41"/>
      <c r="L197" s="41"/>
      <c r="M197" s="45"/>
      <c r="N197" s="226"/>
      <c r="O197" s="227"/>
      <c r="P197" s="85"/>
      <c r="Q197" s="85"/>
      <c r="R197" s="85"/>
      <c r="S197" s="85"/>
      <c r="T197" s="85"/>
      <c r="U197" s="85"/>
      <c r="V197" s="85"/>
      <c r="W197" s="85"/>
      <c r="X197" s="86"/>
      <c r="Y197" s="39"/>
      <c r="Z197" s="39"/>
      <c r="AA197" s="39"/>
      <c r="AB197" s="39"/>
      <c r="AC197" s="39"/>
      <c r="AD197" s="39"/>
      <c r="AE197" s="39"/>
      <c r="AT197" s="18" t="s">
        <v>141</v>
      </c>
      <c r="AU197" s="18" t="s">
        <v>83</v>
      </c>
    </row>
    <row r="198" s="13" customFormat="1">
      <c r="A198" s="13"/>
      <c r="B198" s="228"/>
      <c r="C198" s="229"/>
      <c r="D198" s="223" t="s">
        <v>143</v>
      </c>
      <c r="E198" s="230" t="s">
        <v>20</v>
      </c>
      <c r="F198" s="231" t="s">
        <v>461</v>
      </c>
      <c r="G198" s="229"/>
      <c r="H198" s="232">
        <v>372.08699999999999</v>
      </c>
      <c r="I198" s="233"/>
      <c r="J198" s="233"/>
      <c r="K198" s="229"/>
      <c r="L198" s="229"/>
      <c r="M198" s="234"/>
      <c r="N198" s="235"/>
      <c r="O198" s="236"/>
      <c r="P198" s="236"/>
      <c r="Q198" s="236"/>
      <c r="R198" s="236"/>
      <c r="S198" s="236"/>
      <c r="T198" s="236"/>
      <c r="U198" s="236"/>
      <c r="V198" s="236"/>
      <c r="W198" s="236"/>
      <c r="X198" s="237"/>
      <c r="Y198" s="13"/>
      <c r="Z198" s="13"/>
      <c r="AA198" s="13"/>
      <c r="AB198" s="13"/>
      <c r="AC198" s="13"/>
      <c r="AD198" s="13"/>
      <c r="AE198" s="13"/>
      <c r="AT198" s="238" t="s">
        <v>143</v>
      </c>
      <c r="AU198" s="238" t="s">
        <v>83</v>
      </c>
      <c r="AV198" s="13" t="s">
        <v>83</v>
      </c>
      <c r="AW198" s="13" t="s">
        <v>5</v>
      </c>
      <c r="AX198" s="13" t="s">
        <v>73</v>
      </c>
      <c r="AY198" s="238" t="s">
        <v>131</v>
      </c>
    </row>
    <row r="199" s="13" customFormat="1">
      <c r="A199" s="13"/>
      <c r="B199" s="228"/>
      <c r="C199" s="229"/>
      <c r="D199" s="223" t="s">
        <v>143</v>
      </c>
      <c r="E199" s="230" t="s">
        <v>20</v>
      </c>
      <c r="F199" s="231" t="s">
        <v>462</v>
      </c>
      <c r="G199" s="229"/>
      <c r="H199" s="232">
        <v>72.162999999999997</v>
      </c>
      <c r="I199" s="233"/>
      <c r="J199" s="233"/>
      <c r="K199" s="229"/>
      <c r="L199" s="229"/>
      <c r="M199" s="234"/>
      <c r="N199" s="235"/>
      <c r="O199" s="236"/>
      <c r="P199" s="236"/>
      <c r="Q199" s="236"/>
      <c r="R199" s="236"/>
      <c r="S199" s="236"/>
      <c r="T199" s="236"/>
      <c r="U199" s="236"/>
      <c r="V199" s="236"/>
      <c r="W199" s="236"/>
      <c r="X199" s="237"/>
      <c r="Y199" s="13"/>
      <c r="Z199" s="13"/>
      <c r="AA199" s="13"/>
      <c r="AB199" s="13"/>
      <c r="AC199" s="13"/>
      <c r="AD199" s="13"/>
      <c r="AE199" s="13"/>
      <c r="AT199" s="238" t="s">
        <v>143</v>
      </c>
      <c r="AU199" s="238" t="s">
        <v>83</v>
      </c>
      <c r="AV199" s="13" t="s">
        <v>83</v>
      </c>
      <c r="AW199" s="13" t="s">
        <v>5</v>
      </c>
      <c r="AX199" s="13" t="s">
        <v>73</v>
      </c>
      <c r="AY199" s="238" t="s">
        <v>131</v>
      </c>
    </row>
    <row r="200" s="13" customFormat="1">
      <c r="A200" s="13"/>
      <c r="B200" s="228"/>
      <c r="C200" s="229"/>
      <c r="D200" s="223" t="s">
        <v>143</v>
      </c>
      <c r="E200" s="230" t="s">
        <v>20</v>
      </c>
      <c r="F200" s="231" t="s">
        <v>463</v>
      </c>
      <c r="G200" s="229"/>
      <c r="H200" s="232">
        <v>6.4509999999999996</v>
      </c>
      <c r="I200" s="233"/>
      <c r="J200" s="233"/>
      <c r="K200" s="229"/>
      <c r="L200" s="229"/>
      <c r="M200" s="234"/>
      <c r="N200" s="235"/>
      <c r="O200" s="236"/>
      <c r="P200" s="236"/>
      <c r="Q200" s="236"/>
      <c r="R200" s="236"/>
      <c r="S200" s="236"/>
      <c r="T200" s="236"/>
      <c r="U200" s="236"/>
      <c r="V200" s="236"/>
      <c r="W200" s="236"/>
      <c r="X200" s="237"/>
      <c r="Y200" s="13"/>
      <c r="Z200" s="13"/>
      <c r="AA200" s="13"/>
      <c r="AB200" s="13"/>
      <c r="AC200" s="13"/>
      <c r="AD200" s="13"/>
      <c r="AE200" s="13"/>
      <c r="AT200" s="238" t="s">
        <v>143</v>
      </c>
      <c r="AU200" s="238" t="s">
        <v>83</v>
      </c>
      <c r="AV200" s="13" t="s">
        <v>83</v>
      </c>
      <c r="AW200" s="13" t="s">
        <v>5</v>
      </c>
      <c r="AX200" s="13" t="s">
        <v>73</v>
      </c>
      <c r="AY200" s="238" t="s">
        <v>131</v>
      </c>
    </row>
    <row r="201" s="15" customFormat="1">
      <c r="A201" s="15"/>
      <c r="B201" s="260"/>
      <c r="C201" s="261"/>
      <c r="D201" s="223" t="s">
        <v>143</v>
      </c>
      <c r="E201" s="262" t="s">
        <v>20</v>
      </c>
      <c r="F201" s="263" t="s">
        <v>207</v>
      </c>
      <c r="G201" s="261"/>
      <c r="H201" s="264">
        <v>450.70100000000002</v>
      </c>
      <c r="I201" s="265"/>
      <c r="J201" s="265"/>
      <c r="K201" s="261"/>
      <c r="L201" s="261"/>
      <c r="M201" s="266"/>
      <c r="N201" s="267"/>
      <c r="O201" s="268"/>
      <c r="P201" s="268"/>
      <c r="Q201" s="268"/>
      <c r="R201" s="268"/>
      <c r="S201" s="268"/>
      <c r="T201" s="268"/>
      <c r="U201" s="268"/>
      <c r="V201" s="268"/>
      <c r="W201" s="268"/>
      <c r="X201" s="269"/>
      <c r="Y201" s="15"/>
      <c r="Z201" s="15"/>
      <c r="AA201" s="15"/>
      <c r="AB201" s="15"/>
      <c r="AC201" s="15"/>
      <c r="AD201" s="15"/>
      <c r="AE201" s="15"/>
      <c r="AT201" s="270" t="s">
        <v>143</v>
      </c>
      <c r="AU201" s="270" t="s">
        <v>83</v>
      </c>
      <c r="AV201" s="15" t="s">
        <v>139</v>
      </c>
      <c r="AW201" s="15" t="s">
        <v>5</v>
      </c>
      <c r="AX201" s="15" t="s">
        <v>81</v>
      </c>
      <c r="AY201" s="270" t="s">
        <v>131</v>
      </c>
    </row>
    <row r="202" s="2" customFormat="1" ht="24.15" customHeight="1">
      <c r="A202" s="39"/>
      <c r="B202" s="40"/>
      <c r="C202" s="208" t="s">
        <v>353</v>
      </c>
      <c r="D202" s="209" t="s">
        <v>134</v>
      </c>
      <c r="E202" s="210" t="s">
        <v>333</v>
      </c>
      <c r="F202" s="211" t="s">
        <v>334</v>
      </c>
      <c r="G202" s="212" t="s">
        <v>187</v>
      </c>
      <c r="H202" s="213">
        <v>450.70100000000002</v>
      </c>
      <c r="I202" s="214"/>
      <c r="J202" s="214"/>
      <c r="K202" s="215">
        <f>ROUND(P202*H202,2)</f>
        <v>0</v>
      </c>
      <c r="L202" s="211" t="s">
        <v>138</v>
      </c>
      <c r="M202" s="45"/>
      <c r="N202" s="216" t="s">
        <v>20</v>
      </c>
      <c r="O202" s="217" t="s">
        <v>42</v>
      </c>
      <c r="P202" s="218">
        <f>I202+J202</f>
        <v>0</v>
      </c>
      <c r="Q202" s="218">
        <f>ROUND(I202*H202,2)</f>
        <v>0</v>
      </c>
      <c r="R202" s="218">
        <f>ROUND(J202*H202,2)</f>
        <v>0</v>
      </c>
      <c r="S202" s="85"/>
      <c r="T202" s="219">
        <f>S202*H202</f>
        <v>0</v>
      </c>
      <c r="U202" s="219">
        <v>0</v>
      </c>
      <c r="V202" s="219">
        <f>U202*H202</f>
        <v>0</v>
      </c>
      <c r="W202" s="219">
        <v>0</v>
      </c>
      <c r="X202" s="220">
        <f>W202*H202</f>
        <v>0</v>
      </c>
      <c r="Y202" s="39"/>
      <c r="Z202" s="39"/>
      <c r="AA202" s="39"/>
      <c r="AB202" s="39"/>
      <c r="AC202" s="39"/>
      <c r="AD202" s="39"/>
      <c r="AE202" s="39"/>
      <c r="AR202" s="221" t="s">
        <v>139</v>
      </c>
      <c r="AT202" s="221" t="s">
        <v>134</v>
      </c>
      <c r="AU202" s="221" t="s">
        <v>83</v>
      </c>
      <c r="AY202" s="18" t="s">
        <v>131</v>
      </c>
      <c r="BE202" s="222">
        <f>IF(O202="základní",K202,0)</f>
        <v>0</v>
      </c>
      <c r="BF202" s="222">
        <f>IF(O202="snížená",K202,0)</f>
        <v>0</v>
      </c>
      <c r="BG202" s="222">
        <f>IF(O202="zákl. přenesená",K202,0)</f>
        <v>0</v>
      </c>
      <c r="BH202" s="222">
        <f>IF(O202="sníž. přenesená",K202,0)</f>
        <v>0</v>
      </c>
      <c r="BI202" s="222">
        <f>IF(O202="nulová",K202,0)</f>
        <v>0</v>
      </c>
      <c r="BJ202" s="18" t="s">
        <v>81</v>
      </c>
      <c r="BK202" s="222">
        <f>ROUND(P202*H202,2)</f>
        <v>0</v>
      </c>
      <c r="BL202" s="18" t="s">
        <v>139</v>
      </c>
      <c r="BM202" s="221" t="s">
        <v>335</v>
      </c>
    </row>
    <row r="203" s="2" customFormat="1">
      <c r="A203" s="39"/>
      <c r="B203" s="40"/>
      <c r="C203" s="41"/>
      <c r="D203" s="223" t="s">
        <v>141</v>
      </c>
      <c r="E203" s="41"/>
      <c r="F203" s="224" t="s">
        <v>336</v>
      </c>
      <c r="G203" s="41"/>
      <c r="H203" s="41"/>
      <c r="I203" s="225"/>
      <c r="J203" s="225"/>
      <c r="K203" s="41"/>
      <c r="L203" s="41"/>
      <c r="M203" s="45"/>
      <c r="N203" s="226"/>
      <c r="O203" s="227"/>
      <c r="P203" s="85"/>
      <c r="Q203" s="85"/>
      <c r="R203" s="85"/>
      <c r="S203" s="85"/>
      <c r="T203" s="85"/>
      <c r="U203" s="85"/>
      <c r="V203" s="85"/>
      <c r="W203" s="85"/>
      <c r="X203" s="86"/>
      <c r="Y203" s="39"/>
      <c r="Z203" s="39"/>
      <c r="AA203" s="39"/>
      <c r="AB203" s="39"/>
      <c r="AC203" s="39"/>
      <c r="AD203" s="39"/>
      <c r="AE203" s="39"/>
      <c r="AT203" s="18" t="s">
        <v>141</v>
      </c>
      <c r="AU203" s="18" t="s">
        <v>83</v>
      </c>
    </row>
    <row r="204" s="13" customFormat="1">
      <c r="A204" s="13"/>
      <c r="B204" s="228"/>
      <c r="C204" s="229"/>
      <c r="D204" s="223" t="s">
        <v>143</v>
      </c>
      <c r="E204" s="230" t="s">
        <v>20</v>
      </c>
      <c r="F204" s="231" t="s">
        <v>464</v>
      </c>
      <c r="G204" s="229"/>
      <c r="H204" s="232">
        <v>372.08699999999999</v>
      </c>
      <c r="I204" s="233"/>
      <c r="J204" s="233"/>
      <c r="K204" s="229"/>
      <c r="L204" s="229"/>
      <c r="M204" s="234"/>
      <c r="N204" s="235"/>
      <c r="O204" s="236"/>
      <c r="P204" s="236"/>
      <c r="Q204" s="236"/>
      <c r="R204" s="236"/>
      <c r="S204" s="236"/>
      <c r="T204" s="236"/>
      <c r="U204" s="236"/>
      <c r="V204" s="236"/>
      <c r="W204" s="236"/>
      <c r="X204" s="237"/>
      <c r="Y204" s="13"/>
      <c r="Z204" s="13"/>
      <c r="AA204" s="13"/>
      <c r="AB204" s="13"/>
      <c r="AC204" s="13"/>
      <c r="AD204" s="13"/>
      <c r="AE204" s="13"/>
      <c r="AT204" s="238" t="s">
        <v>143</v>
      </c>
      <c r="AU204" s="238" t="s">
        <v>83</v>
      </c>
      <c r="AV204" s="13" t="s">
        <v>83</v>
      </c>
      <c r="AW204" s="13" t="s">
        <v>5</v>
      </c>
      <c r="AX204" s="13" t="s">
        <v>73</v>
      </c>
      <c r="AY204" s="238" t="s">
        <v>131</v>
      </c>
    </row>
    <row r="205" s="13" customFormat="1">
      <c r="A205" s="13"/>
      <c r="B205" s="228"/>
      <c r="C205" s="229"/>
      <c r="D205" s="223" t="s">
        <v>143</v>
      </c>
      <c r="E205" s="230" t="s">
        <v>20</v>
      </c>
      <c r="F205" s="231" t="s">
        <v>465</v>
      </c>
      <c r="G205" s="229"/>
      <c r="H205" s="232">
        <v>72.162999999999997</v>
      </c>
      <c r="I205" s="233"/>
      <c r="J205" s="233"/>
      <c r="K205" s="229"/>
      <c r="L205" s="229"/>
      <c r="M205" s="234"/>
      <c r="N205" s="235"/>
      <c r="O205" s="236"/>
      <c r="P205" s="236"/>
      <c r="Q205" s="236"/>
      <c r="R205" s="236"/>
      <c r="S205" s="236"/>
      <c r="T205" s="236"/>
      <c r="U205" s="236"/>
      <c r="V205" s="236"/>
      <c r="W205" s="236"/>
      <c r="X205" s="237"/>
      <c r="Y205" s="13"/>
      <c r="Z205" s="13"/>
      <c r="AA205" s="13"/>
      <c r="AB205" s="13"/>
      <c r="AC205" s="13"/>
      <c r="AD205" s="13"/>
      <c r="AE205" s="13"/>
      <c r="AT205" s="238" t="s">
        <v>143</v>
      </c>
      <c r="AU205" s="238" t="s">
        <v>83</v>
      </c>
      <c r="AV205" s="13" t="s">
        <v>83</v>
      </c>
      <c r="AW205" s="13" t="s">
        <v>5</v>
      </c>
      <c r="AX205" s="13" t="s">
        <v>73</v>
      </c>
      <c r="AY205" s="238" t="s">
        <v>131</v>
      </c>
    </row>
    <row r="206" s="13" customFormat="1">
      <c r="A206" s="13"/>
      <c r="B206" s="228"/>
      <c r="C206" s="229"/>
      <c r="D206" s="223" t="s">
        <v>143</v>
      </c>
      <c r="E206" s="230" t="s">
        <v>20</v>
      </c>
      <c r="F206" s="231" t="s">
        <v>463</v>
      </c>
      <c r="G206" s="229"/>
      <c r="H206" s="232">
        <v>6.4509999999999996</v>
      </c>
      <c r="I206" s="233"/>
      <c r="J206" s="233"/>
      <c r="K206" s="229"/>
      <c r="L206" s="229"/>
      <c r="M206" s="234"/>
      <c r="N206" s="235"/>
      <c r="O206" s="236"/>
      <c r="P206" s="236"/>
      <c r="Q206" s="236"/>
      <c r="R206" s="236"/>
      <c r="S206" s="236"/>
      <c r="T206" s="236"/>
      <c r="U206" s="236"/>
      <c r="V206" s="236"/>
      <c r="W206" s="236"/>
      <c r="X206" s="237"/>
      <c r="Y206" s="13"/>
      <c r="Z206" s="13"/>
      <c r="AA206" s="13"/>
      <c r="AB206" s="13"/>
      <c r="AC206" s="13"/>
      <c r="AD206" s="13"/>
      <c r="AE206" s="13"/>
      <c r="AT206" s="238" t="s">
        <v>143</v>
      </c>
      <c r="AU206" s="238" t="s">
        <v>83</v>
      </c>
      <c r="AV206" s="13" t="s">
        <v>83</v>
      </c>
      <c r="AW206" s="13" t="s">
        <v>5</v>
      </c>
      <c r="AX206" s="13" t="s">
        <v>73</v>
      </c>
      <c r="AY206" s="238" t="s">
        <v>131</v>
      </c>
    </row>
    <row r="207" s="15" customFormat="1">
      <c r="A207" s="15"/>
      <c r="B207" s="260"/>
      <c r="C207" s="261"/>
      <c r="D207" s="223" t="s">
        <v>143</v>
      </c>
      <c r="E207" s="262" t="s">
        <v>20</v>
      </c>
      <c r="F207" s="263" t="s">
        <v>207</v>
      </c>
      <c r="G207" s="261"/>
      <c r="H207" s="264">
        <v>450.70100000000002</v>
      </c>
      <c r="I207" s="265"/>
      <c r="J207" s="265"/>
      <c r="K207" s="261"/>
      <c r="L207" s="261"/>
      <c r="M207" s="266"/>
      <c r="N207" s="267"/>
      <c r="O207" s="268"/>
      <c r="P207" s="268"/>
      <c r="Q207" s="268"/>
      <c r="R207" s="268"/>
      <c r="S207" s="268"/>
      <c r="T207" s="268"/>
      <c r="U207" s="268"/>
      <c r="V207" s="268"/>
      <c r="W207" s="268"/>
      <c r="X207" s="269"/>
      <c r="Y207" s="15"/>
      <c r="Z207" s="15"/>
      <c r="AA207" s="15"/>
      <c r="AB207" s="15"/>
      <c r="AC207" s="15"/>
      <c r="AD207" s="15"/>
      <c r="AE207" s="15"/>
      <c r="AT207" s="270" t="s">
        <v>143</v>
      </c>
      <c r="AU207" s="270" t="s">
        <v>83</v>
      </c>
      <c r="AV207" s="15" t="s">
        <v>139</v>
      </c>
      <c r="AW207" s="15" t="s">
        <v>5</v>
      </c>
      <c r="AX207" s="15" t="s">
        <v>81</v>
      </c>
      <c r="AY207" s="270" t="s">
        <v>131</v>
      </c>
    </row>
    <row r="208" s="2" customFormat="1" ht="24.15" customHeight="1">
      <c r="A208" s="39"/>
      <c r="B208" s="40"/>
      <c r="C208" s="208" t="s">
        <v>359</v>
      </c>
      <c r="D208" s="279" t="s">
        <v>134</v>
      </c>
      <c r="E208" s="210" t="s">
        <v>341</v>
      </c>
      <c r="F208" s="211" t="s">
        <v>342</v>
      </c>
      <c r="G208" s="212" t="s">
        <v>187</v>
      </c>
      <c r="H208" s="213">
        <v>450.70100000000002</v>
      </c>
      <c r="I208" s="214"/>
      <c r="J208" s="214"/>
      <c r="K208" s="215">
        <f>ROUND(P208*H208,2)</f>
        <v>0</v>
      </c>
      <c r="L208" s="211" t="s">
        <v>138</v>
      </c>
      <c r="M208" s="45"/>
      <c r="N208" s="216" t="s">
        <v>20</v>
      </c>
      <c r="O208" s="217" t="s">
        <v>42</v>
      </c>
      <c r="P208" s="218">
        <f>I208+J208</f>
        <v>0</v>
      </c>
      <c r="Q208" s="218">
        <f>ROUND(I208*H208,2)</f>
        <v>0</v>
      </c>
      <c r="R208" s="218">
        <f>ROUND(J208*H208,2)</f>
        <v>0</v>
      </c>
      <c r="S208" s="85"/>
      <c r="T208" s="219">
        <f>S208*H208</f>
        <v>0</v>
      </c>
      <c r="U208" s="219">
        <v>0</v>
      </c>
      <c r="V208" s="219">
        <f>U208*H208</f>
        <v>0</v>
      </c>
      <c r="W208" s="219">
        <v>0</v>
      </c>
      <c r="X208" s="220">
        <f>W208*H208</f>
        <v>0</v>
      </c>
      <c r="Y208" s="39"/>
      <c r="Z208" s="39"/>
      <c r="AA208" s="39"/>
      <c r="AB208" s="39"/>
      <c r="AC208" s="39"/>
      <c r="AD208" s="39"/>
      <c r="AE208" s="39"/>
      <c r="AR208" s="221" t="s">
        <v>139</v>
      </c>
      <c r="AT208" s="221" t="s">
        <v>134</v>
      </c>
      <c r="AU208" s="221" t="s">
        <v>83</v>
      </c>
      <c r="AY208" s="18" t="s">
        <v>131</v>
      </c>
      <c r="BE208" s="222">
        <f>IF(O208="základní",K208,0)</f>
        <v>0</v>
      </c>
      <c r="BF208" s="222">
        <f>IF(O208="snížená",K208,0)</f>
        <v>0</v>
      </c>
      <c r="BG208" s="222">
        <f>IF(O208="zákl. přenesená",K208,0)</f>
        <v>0</v>
      </c>
      <c r="BH208" s="222">
        <f>IF(O208="sníž. přenesená",K208,0)</f>
        <v>0</v>
      </c>
      <c r="BI208" s="222">
        <f>IF(O208="nulová",K208,0)</f>
        <v>0</v>
      </c>
      <c r="BJ208" s="18" t="s">
        <v>81</v>
      </c>
      <c r="BK208" s="222">
        <f>ROUND(P208*H208,2)</f>
        <v>0</v>
      </c>
      <c r="BL208" s="18" t="s">
        <v>139</v>
      </c>
      <c r="BM208" s="221" t="s">
        <v>343</v>
      </c>
    </row>
    <row r="209" s="2" customFormat="1">
      <c r="A209" s="39"/>
      <c r="B209" s="40"/>
      <c r="C209" s="41"/>
      <c r="D209" s="223" t="s">
        <v>141</v>
      </c>
      <c r="E209" s="41"/>
      <c r="F209" s="224" t="s">
        <v>344</v>
      </c>
      <c r="G209" s="41"/>
      <c r="H209" s="41"/>
      <c r="I209" s="225"/>
      <c r="J209" s="225"/>
      <c r="K209" s="41"/>
      <c r="L209" s="41"/>
      <c r="M209" s="45"/>
      <c r="N209" s="226"/>
      <c r="O209" s="227"/>
      <c r="P209" s="85"/>
      <c r="Q209" s="85"/>
      <c r="R209" s="85"/>
      <c r="S209" s="85"/>
      <c r="T209" s="85"/>
      <c r="U209" s="85"/>
      <c r="V209" s="85"/>
      <c r="W209" s="85"/>
      <c r="X209" s="86"/>
      <c r="Y209" s="39"/>
      <c r="Z209" s="39"/>
      <c r="AA209" s="39"/>
      <c r="AB209" s="39"/>
      <c r="AC209" s="39"/>
      <c r="AD209" s="39"/>
      <c r="AE209" s="39"/>
      <c r="AT209" s="18" t="s">
        <v>141</v>
      </c>
      <c r="AU209" s="18" t="s">
        <v>83</v>
      </c>
    </row>
    <row r="210" s="13" customFormat="1">
      <c r="A210" s="13"/>
      <c r="B210" s="228"/>
      <c r="C210" s="229"/>
      <c r="D210" s="223" t="s">
        <v>143</v>
      </c>
      <c r="E210" s="230" t="s">
        <v>20</v>
      </c>
      <c r="F210" s="231" t="s">
        <v>464</v>
      </c>
      <c r="G210" s="229"/>
      <c r="H210" s="232">
        <v>372.08699999999999</v>
      </c>
      <c r="I210" s="233"/>
      <c r="J210" s="233"/>
      <c r="K210" s="229"/>
      <c r="L210" s="229"/>
      <c r="M210" s="234"/>
      <c r="N210" s="235"/>
      <c r="O210" s="236"/>
      <c r="P210" s="236"/>
      <c r="Q210" s="236"/>
      <c r="R210" s="236"/>
      <c r="S210" s="236"/>
      <c r="T210" s="236"/>
      <c r="U210" s="236"/>
      <c r="V210" s="236"/>
      <c r="W210" s="236"/>
      <c r="X210" s="237"/>
      <c r="Y210" s="13"/>
      <c r="Z210" s="13"/>
      <c r="AA210" s="13"/>
      <c r="AB210" s="13"/>
      <c r="AC210" s="13"/>
      <c r="AD210" s="13"/>
      <c r="AE210" s="13"/>
      <c r="AT210" s="238" t="s">
        <v>143</v>
      </c>
      <c r="AU210" s="238" t="s">
        <v>83</v>
      </c>
      <c r="AV210" s="13" t="s">
        <v>83</v>
      </c>
      <c r="AW210" s="13" t="s">
        <v>5</v>
      </c>
      <c r="AX210" s="13" t="s">
        <v>73</v>
      </c>
      <c r="AY210" s="238" t="s">
        <v>131</v>
      </c>
    </row>
    <row r="211" s="13" customFormat="1">
      <c r="A211" s="13"/>
      <c r="B211" s="228"/>
      <c r="C211" s="229"/>
      <c r="D211" s="223" t="s">
        <v>143</v>
      </c>
      <c r="E211" s="230" t="s">
        <v>20</v>
      </c>
      <c r="F211" s="231" t="s">
        <v>466</v>
      </c>
      <c r="G211" s="229"/>
      <c r="H211" s="232">
        <v>72.162999999999997</v>
      </c>
      <c r="I211" s="233"/>
      <c r="J211" s="233"/>
      <c r="K211" s="229"/>
      <c r="L211" s="229"/>
      <c r="M211" s="234"/>
      <c r="N211" s="235"/>
      <c r="O211" s="236"/>
      <c r="P211" s="236"/>
      <c r="Q211" s="236"/>
      <c r="R211" s="236"/>
      <c r="S211" s="236"/>
      <c r="T211" s="236"/>
      <c r="U211" s="236"/>
      <c r="V211" s="236"/>
      <c r="W211" s="236"/>
      <c r="X211" s="237"/>
      <c r="Y211" s="13"/>
      <c r="Z211" s="13"/>
      <c r="AA211" s="13"/>
      <c r="AB211" s="13"/>
      <c r="AC211" s="13"/>
      <c r="AD211" s="13"/>
      <c r="AE211" s="13"/>
      <c r="AT211" s="238" t="s">
        <v>143</v>
      </c>
      <c r="AU211" s="238" t="s">
        <v>83</v>
      </c>
      <c r="AV211" s="13" t="s">
        <v>83</v>
      </c>
      <c r="AW211" s="13" t="s">
        <v>5</v>
      </c>
      <c r="AX211" s="13" t="s">
        <v>73</v>
      </c>
      <c r="AY211" s="238" t="s">
        <v>131</v>
      </c>
    </row>
    <row r="212" s="13" customFormat="1">
      <c r="A212" s="13"/>
      <c r="B212" s="228"/>
      <c r="C212" s="229"/>
      <c r="D212" s="223" t="s">
        <v>143</v>
      </c>
      <c r="E212" s="230" t="s">
        <v>20</v>
      </c>
      <c r="F212" s="231" t="s">
        <v>463</v>
      </c>
      <c r="G212" s="229"/>
      <c r="H212" s="232">
        <v>6.4509999999999996</v>
      </c>
      <c r="I212" s="233"/>
      <c r="J212" s="233"/>
      <c r="K212" s="229"/>
      <c r="L212" s="229"/>
      <c r="M212" s="234"/>
      <c r="N212" s="235"/>
      <c r="O212" s="236"/>
      <c r="P212" s="236"/>
      <c r="Q212" s="236"/>
      <c r="R212" s="236"/>
      <c r="S212" s="236"/>
      <c r="T212" s="236"/>
      <c r="U212" s="236"/>
      <c r="V212" s="236"/>
      <c r="W212" s="236"/>
      <c r="X212" s="237"/>
      <c r="Y212" s="13"/>
      <c r="Z212" s="13"/>
      <c r="AA212" s="13"/>
      <c r="AB212" s="13"/>
      <c r="AC212" s="13"/>
      <c r="AD212" s="13"/>
      <c r="AE212" s="13"/>
      <c r="AT212" s="238" t="s">
        <v>143</v>
      </c>
      <c r="AU212" s="238" t="s">
        <v>83</v>
      </c>
      <c r="AV212" s="13" t="s">
        <v>83</v>
      </c>
      <c r="AW212" s="13" t="s">
        <v>5</v>
      </c>
      <c r="AX212" s="13" t="s">
        <v>73</v>
      </c>
      <c r="AY212" s="238" t="s">
        <v>131</v>
      </c>
    </row>
    <row r="213" s="15" customFormat="1">
      <c r="A213" s="15"/>
      <c r="B213" s="260"/>
      <c r="C213" s="261"/>
      <c r="D213" s="223" t="s">
        <v>143</v>
      </c>
      <c r="E213" s="262" t="s">
        <v>20</v>
      </c>
      <c r="F213" s="263" t="s">
        <v>207</v>
      </c>
      <c r="G213" s="261"/>
      <c r="H213" s="264">
        <v>450.70100000000002</v>
      </c>
      <c r="I213" s="265"/>
      <c r="J213" s="265"/>
      <c r="K213" s="261"/>
      <c r="L213" s="261"/>
      <c r="M213" s="266"/>
      <c r="N213" s="267"/>
      <c r="O213" s="268"/>
      <c r="P213" s="268"/>
      <c r="Q213" s="268"/>
      <c r="R213" s="268"/>
      <c r="S213" s="268"/>
      <c r="T213" s="268"/>
      <c r="U213" s="268"/>
      <c r="V213" s="268"/>
      <c r="W213" s="268"/>
      <c r="X213" s="269"/>
      <c r="Y213" s="15"/>
      <c r="Z213" s="15"/>
      <c r="AA213" s="15"/>
      <c r="AB213" s="15"/>
      <c r="AC213" s="15"/>
      <c r="AD213" s="15"/>
      <c r="AE213" s="15"/>
      <c r="AT213" s="270" t="s">
        <v>143</v>
      </c>
      <c r="AU213" s="270" t="s">
        <v>83</v>
      </c>
      <c r="AV213" s="15" t="s">
        <v>139</v>
      </c>
      <c r="AW213" s="15" t="s">
        <v>5</v>
      </c>
      <c r="AX213" s="15" t="s">
        <v>81</v>
      </c>
      <c r="AY213" s="270" t="s">
        <v>131</v>
      </c>
    </row>
    <row r="214" s="2" customFormat="1" ht="24.15" customHeight="1">
      <c r="A214" s="39"/>
      <c r="B214" s="40"/>
      <c r="C214" s="208" t="s">
        <v>467</v>
      </c>
      <c r="D214" s="209" t="s">
        <v>134</v>
      </c>
      <c r="E214" s="210" t="s">
        <v>348</v>
      </c>
      <c r="F214" s="211" t="s">
        <v>349</v>
      </c>
      <c r="G214" s="212" t="s">
        <v>187</v>
      </c>
      <c r="H214" s="213">
        <v>1070</v>
      </c>
      <c r="I214" s="214"/>
      <c r="J214" s="214"/>
      <c r="K214" s="215">
        <f>ROUND(P214*H214,2)</f>
        <v>0</v>
      </c>
      <c r="L214" s="211" t="s">
        <v>138</v>
      </c>
      <c r="M214" s="45"/>
      <c r="N214" s="216" t="s">
        <v>20</v>
      </c>
      <c r="O214" s="217" t="s">
        <v>42</v>
      </c>
      <c r="P214" s="218">
        <f>I214+J214</f>
        <v>0</v>
      </c>
      <c r="Q214" s="218">
        <f>ROUND(I214*H214,2)</f>
        <v>0</v>
      </c>
      <c r="R214" s="218">
        <f>ROUND(J214*H214,2)</f>
        <v>0</v>
      </c>
      <c r="S214" s="85"/>
      <c r="T214" s="219">
        <f>S214*H214</f>
        <v>0</v>
      </c>
      <c r="U214" s="219">
        <v>0</v>
      </c>
      <c r="V214" s="219">
        <f>U214*H214</f>
        <v>0</v>
      </c>
      <c r="W214" s="219">
        <v>0</v>
      </c>
      <c r="X214" s="220">
        <f>W214*H214</f>
        <v>0</v>
      </c>
      <c r="Y214" s="39"/>
      <c r="Z214" s="39"/>
      <c r="AA214" s="39"/>
      <c r="AB214" s="39"/>
      <c r="AC214" s="39"/>
      <c r="AD214" s="39"/>
      <c r="AE214" s="39"/>
      <c r="AR214" s="221" t="s">
        <v>139</v>
      </c>
      <c r="AT214" s="221" t="s">
        <v>134</v>
      </c>
      <c r="AU214" s="221" t="s">
        <v>83</v>
      </c>
      <c r="AY214" s="18" t="s">
        <v>131</v>
      </c>
      <c r="BE214" s="222">
        <f>IF(O214="základní",K214,0)</f>
        <v>0</v>
      </c>
      <c r="BF214" s="222">
        <f>IF(O214="snížená",K214,0)</f>
        <v>0</v>
      </c>
      <c r="BG214" s="222">
        <f>IF(O214="zákl. přenesená",K214,0)</f>
        <v>0</v>
      </c>
      <c r="BH214" s="222">
        <f>IF(O214="sníž. přenesená",K214,0)</f>
        <v>0</v>
      </c>
      <c r="BI214" s="222">
        <f>IF(O214="nulová",K214,0)</f>
        <v>0</v>
      </c>
      <c r="BJ214" s="18" t="s">
        <v>81</v>
      </c>
      <c r="BK214" s="222">
        <f>ROUND(P214*H214,2)</f>
        <v>0</v>
      </c>
      <c r="BL214" s="18" t="s">
        <v>139</v>
      </c>
      <c r="BM214" s="221" t="s">
        <v>350</v>
      </c>
    </row>
    <row r="215" s="2" customFormat="1">
      <c r="A215" s="39"/>
      <c r="B215" s="40"/>
      <c r="C215" s="41"/>
      <c r="D215" s="223" t="s">
        <v>141</v>
      </c>
      <c r="E215" s="41"/>
      <c r="F215" s="224" t="s">
        <v>351</v>
      </c>
      <c r="G215" s="41"/>
      <c r="H215" s="41"/>
      <c r="I215" s="225"/>
      <c r="J215" s="225"/>
      <c r="K215" s="41"/>
      <c r="L215" s="41"/>
      <c r="M215" s="45"/>
      <c r="N215" s="226"/>
      <c r="O215" s="227"/>
      <c r="P215" s="85"/>
      <c r="Q215" s="85"/>
      <c r="R215" s="85"/>
      <c r="S215" s="85"/>
      <c r="T215" s="85"/>
      <c r="U215" s="85"/>
      <c r="V215" s="85"/>
      <c r="W215" s="85"/>
      <c r="X215" s="86"/>
      <c r="Y215" s="39"/>
      <c r="Z215" s="39"/>
      <c r="AA215" s="39"/>
      <c r="AB215" s="39"/>
      <c r="AC215" s="39"/>
      <c r="AD215" s="39"/>
      <c r="AE215" s="39"/>
      <c r="AT215" s="18" t="s">
        <v>141</v>
      </c>
      <c r="AU215" s="18" t="s">
        <v>83</v>
      </c>
    </row>
    <row r="216" s="13" customFormat="1">
      <c r="A216" s="13"/>
      <c r="B216" s="228"/>
      <c r="C216" s="229"/>
      <c r="D216" s="223" t="s">
        <v>143</v>
      </c>
      <c r="E216" s="230" t="s">
        <v>20</v>
      </c>
      <c r="F216" s="231" t="s">
        <v>459</v>
      </c>
      <c r="G216" s="229"/>
      <c r="H216" s="232">
        <v>1070</v>
      </c>
      <c r="I216" s="233"/>
      <c r="J216" s="233"/>
      <c r="K216" s="229"/>
      <c r="L216" s="229"/>
      <c r="M216" s="234"/>
      <c r="N216" s="235"/>
      <c r="O216" s="236"/>
      <c r="P216" s="236"/>
      <c r="Q216" s="236"/>
      <c r="R216" s="236"/>
      <c r="S216" s="236"/>
      <c r="T216" s="236"/>
      <c r="U216" s="236"/>
      <c r="V216" s="236"/>
      <c r="W216" s="236"/>
      <c r="X216" s="237"/>
      <c r="Y216" s="13"/>
      <c r="Z216" s="13"/>
      <c r="AA216" s="13"/>
      <c r="AB216" s="13"/>
      <c r="AC216" s="13"/>
      <c r="AD216" s="13"/>
      <c r="AE216" s="13"/>
      <c r="AT216" s="238" t="s">
        <v>143</v>
      </c>
      <c r="AU216" s="238" t="s">
        <v>83</v>
      </c>
      <c r="AV216" s="13" t="s">
        <v>83</v>
      </c>
      <c r="AW216" s="13" t="s">
        <v>5</v>
      </c>
      <c r="AX216" s="13" t="s">
        <v>81</v>
      </c>
      <c r="AY216" s="238" t="s">
        <v>131</v>
      </c>
    </row>
    <row r="217" s="2" customFormat="1" ht="24.15" customHeight="1">
      <c r="A217" s="39"/>
      <c r="B217" s="40"/>
      <c r="C217" s="208" t="s">
        <v>468</v>
      </c>
      <c r="D217" s="209" t="s">
        <v>134</v>
      </c>
      <c r="E217" s="210" t="s">
        <v>354</v>
      </c>
      <c r="F217" s="211" t="s">
        <v>355</v>
      </c>
      <c r="G217" s="212" t="s">
        <v>187</v>
      </c>
      <c r="H217" s="213">
        <v>0.01</v>
      </c>
      <c r="I217" s="214"/>
      <c r="J217" s="214"/>
      <c r="K217" s="215">
        <f>ROUND(P217*H217,2)</f>
        <v>0</v>
      </c>
      <c r="L217" s="211" t="s">
        <v>138</v>
      </c>
      <c r="M217" s="45"/>
      <c r="N217" s="216" t="s">
        <v>20</v>
      </c>
      <c r="O217" s="217" t="s">
        <v>42</v>
      </c>
      <c r="P217" s="218">
        <f>I217+J217</f>
        <v>0</v>
      </c>
      <c r="Q217" s="218">
        <f>ROUND(I217*H217,2)</f>
        <v>0</v>
      </c>
      <c r="R217" s="218">
        <f>ROUND(J217*H217,2)</f>
        <v>0</v>
      </c>
      <c r="S217" s="85"/>
      <c r="T217" s="219">
        <f>S217*H217</f>
        <v>0</v>
      </c>
      <c r="U217" s="219">
        <v>0</v>
      </c>
      <c r="V217" s="219">
        <f>U217*H217</f>
        <v>0</v>
      </c>
      <c r="W217" s="219">
        <v>0</v>
      </c>
      <c r="X217" s="220">
        <f>W217*H217</f>
        <v>0</v>
      </c>
      <c r="Y217" s="39"/>
      <c r="Z217" s="39"/>
      <c r="AA217" s="39"/>
      <c r="AB217" s="39"/>
      <c r="AC217" s="39"/>
      <c r="AD217" s="39"/>
      <c r="AE217" s="39"/>
      <c r="AR217" s="221" t="s">
        <v>139</v>
      </c>
      <c r="AT217" s="221" t="s">
        <v>134</v>
      </c>
      <c r="AU217" s="221" t="s">
        <v>83</v>
      </c>
      <c r="AY217" s="18" t="s">
        <v>131</v>
      </c>
      <c r="BE217" s="222">
        <f>IF(O217="základní",K217,0)</f>
        <v>0</v>
      </c>
      <c r="BF217" s="222">
        <f>IF(O217="snížená",K217,0)</f>
        <v>0</v>
      </c>
      <c r="BG217" s="222">
        <f>IF(O217="zákl. přenesená",K217,0)</f>
        <v>0</v>
      </c>
      <c r="BH217" s="222">
        <f>IF(O217="sníž. přenesená",K217,0)</f>
        <v>0</v>
      </c>
      <c r="BI217" s="222">
        <f>IF(O217="nulová",K217,0)</f>
        <v>0</v>
      </c>
      <c r="BJ217" s="18" t="s">
        <v>81</v>
      </c>
      <c r="BK217" s="222">
        <f>ROUND(P217*H217,2)</f>
        <v>0</v>
      </c>
      <c r="BL217" s="18" t="s">
        <v>139</v>
      </c>
      <c r="BM217" s="221" t="s">
        <v>469</v>
      </c>
    </row>
    <row r="218" s="2" customFormat="1">
      <c r="A218" s="39"/>
      <c r="B218" s="40"/>
      <c r="C218" s="41"/>
      <c r="D218" s="223" t="s">
        <v>141</v>
      </c>
      <c r="E218" s="41"/>
      <c r="F218" s="224" t="s">
        <v>357</v>
      </c>
      <c r="G218" s="41"/>
      <c r="H218" s="41"/>
      <c r="I218" s="225"/>
      <c r="J218" s="225"/>
      <c r="K218" s="41"/>
      <c r="L218" s="41"/>
      <c r="M218" s="45"/>
      <c r="N218" s="226"/>
      <c r="O218" s="227"/>
      <c r="P218" s="85"/>
      <c r="Q218" s="85"/>
      <c r="R218" s="85"/>
      <c r="S218" s="85"/>
      <c r="T218" s="85"/>
      <c r="U218" s="85"/>
      <c r="V218" s="85"/>
      <c r="W218" s="85"/>
      <c r="X218" s="86"/>
      <c r="Y218" s="39"/>
      <c r="Z218" s="39"/>
      <c r="AA218" s="39"/>
      <c r="AB218" s="39"/>
      <c r="AC218" s="39"/>
      <c r="AD218" s="39"/>
      <c r="AE218" s="39"/>
      <c r="AT218" s="18" t="s">
        <v>141</v>
      </c>
      <c r="AU218" s="18" t="s">
        <v>83</v>
      </c>
    </row>
    <row r="219" s="13" customFormat="1">
      <c r="A219" s="13"/>
      <c r="B219" s="228"/>
      <c r="C219" s="229"/>
      <c r="D219" s="223" t="s">
        <v>143</v>
      </c>
      <c r="E219" s="230" t="s">
        <v>20</v>
      </c>
      <c r="F219" s="231" t="s">
        <v>470</v>
      </c>
      <c r="G219" s="229"/>
      <c r="H219" s="232">
        <v>0.01</v>
      </c>
      <c r="I219" s="233"/>
      <c r="J219" s="233"/>
      <c r="K219" s="229"/>
      <c r="L219" s="229"/>
      <c r="M219" s="234"/>
      <c r="N219" s="275"/>
      <c r="O219" s="276"/>
      <c r="P219" s="276"/>
      <c r="Q219" s="276"/>
      <c r="R219" s="276"/>
      <c r="S219" s="276"/>
      <c r="T219" s="276"/>
      <c r="U219" s="276"/>
      <c r="V219" s="276"/>
      <c r="W219" s="276"/>
      <c r="X219" s="277"/>
      <c r="Y219" s="13"/>
      <c r="Z219" s="13"/>
      <c r="AA219" s="13"/>
      <c r="AB219" s="13"/>
      <c r="AC219" s="13"/>
      <c r="AD219" s="13"/>
      <c r="AE219" s="13"/>
      <c r="AT219" s="238" t="s">
        <v>143</v>
      </c>
      <c r="AU219" s="238" t="s">
        <v>83</v>
      </c>
      <c r="AV219" s="13" t="s">
        <v>83</v>
      </c>
      <c r="AW219" s="13" t="s">
        <v>5</v>
      </c>
      <c r="AX219" s="13" t="s">
        <v>81</v>
      </c>
      <c r="AY219" s="238" t="s">
        <v>131</v>
      </c>
    </row>
    <row r="220" s="2" customFormat="1" ht="6.96" customHeight="1">
      <c r="A220" s="39"/>
      <c r="B220" s="60"/>
      <c r="C220" s="61"/>
      <c r="D220" s="61"/>
      <c r="E220" s="61"/>
      <c r="F220" s="61"/>
      <c r="G220" s="61"/>
      <c r="H220" s="61"/>
      <c r="I220" s="61"/>
      <c r="J220" s="61"/>
      <c r="K220" s="61"/>
      <c r="L220" s="61"/>
      <c r="M220" s="45"/>
      <c r="N220" s="39"/>
      <c r="P220" s="39"/>
      <c r="Q220" s="39"/>
      <c r="R220" s="39"/>
      <c r="S220" s="39"/>
      <c r="T220" s="39"/>
      <c r="U220" s="39"/>
      <c r="V220" s="39"/>
      <c r="W220" s="39"/>
      <c r="X220" s="39"/>
      <c r="Y220" s="39"/>
      <c r="Z220" s="39"/>
      <c r="AA220" s="39"/>
      <c r="AB220" s="39"/>
      <c r="AC220" s="39"/>
      <c r="AD220" s="39"/>
      <c r="AE220" s="39"/>
    </row>
  </sheetData>
  <sheetProtection sheet="1" autoFilter="0" formatColumns="0" formatRows="0" objects="1" scenarios="1" spinCount="100000" saltValue="H1MMowFGZiTnfxUWfWYwJO4u+pSmR8mzFpYShlNnYv83yf1veiGrl/6iE0Dh56HP52mhZpJfR9eqZnNkpJSNQQ==" hashValue="UpoFg7PiZCafr5EAFL+JmTx6L2EKKKzmVzJYH7FVR0Ww79pzqlMM3SCPNzVlp1iBvRp7WYRjB5KJ2aBLTY+38w==" algorithmName="SHA-512" password="CC35"/>
  <autoFilter ref="C82:L219"/>
  <mergeCells count="9">
    <mergeCell ref="E7:H7"/>
    <mergeCell ref="E9:H9"/>
    <mergeCell ref="E18:H18"/>
    <mergeCell ref="E27:H27"/>
    <mergeCell ref="E50:H50"/>
    <mergeCell ref="E52:H52"/>
    <mergeCell ref="E73:H73"/>
    <mergeCell ref="E75:H75"/>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89</v>
      </c>
    </row>
    <row r="3" s="1" customFormat="1" ht="6.96" customHeight="1">
      <c r="B3" s="130"/>
      <c r="C3" s="131"/>
      <c r="D3" s="131"/>
      <c r="E3" s="131"/>
      <c r="F3" s="131"/>
      <c r="G3" s="131"/>
      <c r="H3" s="131"/>
      <c r="I3" s="131"/>
      <c r="J3" s="131"/>
      <c r="K3" s="131"/>
      <c r="L3" s="131"/>
      <c r="M3" s="21"/>
      <c r="AT3" s="18" t="s">
        <v>83</v>
      </c>
    </row>
    <row r="4" s="1" customFormat="1" ht="24.96" customHeight="1">
      <c r="B4" s="21"/>
      <c r="D4" s="132" t="s">
        <v>99</v>
      </c>
      <c r="M4" s="21"/>
      <c r="N4" s="133" t="s">
        <v>11</v>
      </c>
      <c r="AT4" s="18" t="s">
        <v>4</v>
      </c>
    </row>
    <row r="5" s="1" customFormat="1" ht="6.96" customHeight="1">
      <c r="B5" s="21"/>
      <c r="M5" s="21"/>
    </row>
    <row r="6" s="1" customFormat="1" ht="12" customHeight="1">
      <c r="B6" s="21"/>
      <c r="D6" s="134" t="s">
        <v>17</v>
      </c>
      <c r="M6" s="21"/>
    </row>
    <row r="7" s="1" customFormat="1" ht="16.5" customHeight="1">
      <c r="B7" s="21"/>
      <c r="E7" s="135" t="str">
        <f>'Rekapitulace zakázky'!K6</f>
        <v>Oprava staniční koleje v žst. Ústí n.L západ 2, 2b.SK</v>
      </c>
      <c r="F7" s="134"/>
      <c r="G7" s="134"/>
      <c r="H7" s="134"/>
      <c r="M7" s="21"/>
    </row>
    <row r="8" s="2" customFormat="1" ht="12" customHeight="1">
      <c r="A8" s="39"/>
      <c r="B8" s="45"/>
      <c r="C8" s="39"/>
      <c r="D8" s="134" t="s">
        <v>100</v>
      </c>
      <c r="E8" s="39"/>
      <c r="F8" s="39"/>
      <c r="G8" s="39"/>
      <c r="H8" s="39"/>
      <c r="I8" s="39"/>
      <c r="J8" s="39"/>
      <c r="K8" s="39"/>
      <c r="L8" s="39"/>
      <c r="M8" s="136"/>
      <c r="S8" s="39"/>
      <c r="T8" s="39"/>
      <c r="U8" s="39"/>
      <c r="V8" s="39"/>
      <c r="W8" s="39"/>
      <c r="X8" s="39"/>
      <c r="Y8" s="39"/>
      <c r="Z8" s="39"/>
      <c r="AA8" s="39"/>
      <c r="AB8" s="39"/>
      <c r="AC8" s="39"/>
      <c r="AD8" s="39"/>
      <c r="AE8" s="39"/>
    </row>
    <row r="9" s="2" customFormat="1" ht="16.5" customHeight="1">
      <c r="A9" s="39"/>
      <c r="B9" s="45"/>
      <c r="C9" s="39"/>
      <c r="D9" s="39"/>
      <c r="E9" s="137" t="s">
        <v>471</v>
      </c>
      <c r="F9" s="39"/>
      <c r="G9" s="39"/>
      <c r="H9" s="39"/>
      <c r="I9" s="39"/>
      <c r="J9" s="39"/>
      <c r="K9" s="39"/>
      <c r="L9" s="39"/>
      <c r="M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136"/>
      <c r="S10" s="39"/>
      <c r="T10" s="39"/>
      <c r="U10" s="39"/>
      <c r="V10" s="39"/>
      <c r="W10" s="39"/>
      <c r="X10" s="39"/>
      <c r="Y10" s="39"/>
      <c r="Z10" s="39"/>
      <c r="AA10" s="39"/>
      <c r="AB10" s="39"/>
      <c r="AC10" s="39"/>
      <c r="AD10" s="39"/>
      <c r="AE10" s="39"/>
    </row>
    <row r="11" s="2" customFormat="1" ht="12" customHeight="1">
      <c r="A11" s="39"/>
      <c r="B11" s="45"/>
      <c r="C11" s="39"/>
      <c r="D11" s="134" t="s">
        <v>19</v>
      </c>
      <c r="E11" s="39"/>
      <c r="F11" s="138" t="s">
        <v>20</v>
      </c>
      <c r="G11" s="39"/>
      <c r="H11" s="39"/>
      <c r="I11" s="134" t="s">
        <v>21</v>
      </c>
      <c r="J11" s="138" t="s">
        <v>20</v>
      </c>
      <c r="K11" s="39"/>
      <c r="L11" s="39"/>
      <c r="M11" s="136"/>
      <c r="S11" s="39"/>
      <c r="T11" s="39"/>
      <c r="U11" s="39"/>
      <c r="V11" s="39"/>
      <c r="W11" s="39"/>
      <c r="X11" s="39"/>
      <c r="Y11" s="39"/>
      <c r="Z11" s="39"/>
      <c r="AA11" s="39"/>
      <c r="AB11" s="39"/>
      <c r="AC11" s="39"/>
      <c r="AD11" s="39"/>
      <c r="AE11" s="39"/>
    </row>
    <row r="12" s="2" customFormat="1" ht="12" customHeight="1">
      <c r="A12" s="39"/>
      <c r="B12" s="45"/>
      <c r="C12" s="39"/>
      <c r="D12" s="134" t="s">
        <v>22</v>
      </c>
      <c r="E12" s="39"/>
      <c r="F12" s="138" t="s">
        <v>23</v>
      </c>
      <c r="G12" s="39"/>
      <c r="H12" s="39"/>
      <c r="I12" s="134" t="s">
        <v>24</v>
      </c>
      <c r="J12" s="139" t="str">
        <f>'Rekapitulace zakázky'!AN8</f>
        <v>26. 10. 2022</v>
      </c>
      <c r="K12" s="39"/>
      <c r="L12" s="39"/>
      <c r="M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136"/>
      <c r="S13" s="39"/>
      <c r="T13" s="39"/>
      <c r="U13" s="39"/>
      <c r="V13" s="39"/>
      <c r="W13" s="39"/>
      <c r="X13" s="39"/>
      <c r="Y13" s="39"/>
      <c r="Z13" s="39"/>
      <c r="AA13" s="39"/>
      <c r="AB13" s="39"/>
      <c r="AC13" s="39"/>
      <c r="AD13" s="39"/>
      <c r="AE13" s="39"/>
    </row>
    <row r="14" s="2" customFormat="1" ht="12" customHeight="1">
      <c r="A14" s="39"/>
      <c r="B14" s="45"/>
      <c r="C14" s="39"/>
      <c r="D14" s="134" t="s">
        <v>26</v>
      </c>
      <c r="E14" s="39"/>
      <c r="F14" s="39"/>
      <c r="G14" s="39"/>
      <c r="H14" s="39"/>
      <c r="I14" s="134" t="s">
        <v>27</v>
      </c>
      <c r="J14" s="138" t="str">
        <f>IF('Rekapitulace zakázky'!AN10="","",'Rekapitulace zakázky'!AN10)</f>
        <v/>
      </c>
      <c r="K14" s="39"/>
      <c r="L14" s="39"/>
      <c r="M14" s="136"/>
      <c r="S14" s="39"/>
      <c r="T14" s="39"/>
      <c r="U14" s="39"/>
      <c r="V14" s="39"/>
      <c r="W14" s="39"/>
      <c r="X14" s="39"/>
      <c r="Y14" s="39"/>
      <c r="Z14" s="39"/>
      <c r="AA14" s="39"/>
      <c r="AB14" s="39"/>
      <c r="AC14" s="39"/>
      <c r="AD14" s="39"/>
      <c r="AE14" s="39"/>
    </row>
    <row r="15" s="2" customFormat="1" ht="18" customHeight="1">
      <c r="A15" s="39"/>
      <c r="B15" s="45"/>
      <c r="C15" s="39"/>
      <c r="D15" s="39"/>
      <c r="E15" s="138" t="str">
        <f>IF('Rekapitulace zakázky'!E11="","",'Rekapitulace zakázky'!E11)</f>
        <v>OŘ Ústí nad Labem</v>
      </c>
      <c r="F15" s="39"/>
      <c r="G15" s="39"/>
      <c r="H15" s="39"/>
      <c r="I15" s="134" t="s">
        <v>29</v>
      </c>
      <c r="J15" s="138" t="str">
        <f>IF('Rekapitulace zakázky'!AN11="","",'Rekapitulace zakázky'!AN11)</f>
        <v/>
      </c>
      <c r="K15" s="39"/>
      <c r="L15" s="39"/>
      <c r="M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136"/>
      <c r="S16" s="39"/>
      <c r="T16" s="39"/>
      <c r="U16" s="39"/>
      <c r="V16" s="39"/>
      <c r="W16" s="39"/>
      <c r="X16" s="39"/>
      <c r="Y16" s="39"/>
      <c r="Z16" s="39"/>
      <c r="AA16" s="39"/>
      <c r="AB16" s="39"/>
      <c r="AC16" s="39"/>
      <c r="AD16" s="39"/>
      <c r="AE16" s="39"/>
    </row>
    <row r="17" s="2" customFormat="1" ht="12" customHeight="1">
      <c r="A17" s="39"/>
      <c r="B17" s="45"/>
      <c r="C17" s="39"/>
      <c r="D17" s="134" t="s">
        <v>30</v>
      </c>
      <c r="E17" s="39"/>
      <c r="F17" s="39"/>
      <c r="G17" s="39"/>
      <c r="H17" s="39"/>
      <c r="I17" s="134" t="s">
        <v>27</v>
      </c>
      <c r="J17" s="34" t="str">
        <f>'Rekapitulace zakázky'!AN13</f>
        <v>Vyplň údaj</v>
      </c>
      <c r="K17" s="39"/>
      <c r="L17" s="39"/>
      <c r="M17" s="136"/>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8"/>
      <c r="G18" s="138"/>
      <c r="H18" s="138"/>
      <c r="I18" s="134" t="s">
        <v>29</v>
      </c>
      <c r="J18" s="34" t="str">
        <f>'Rekapitulace zakázky'!AN14</f>
        <v>Vyplň údaj</v>
      </c>
      <c r="K18" s="39"/>
      <c r="L18" s="39"/>
      <c r="M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136"/>
      <c r="S19" s="39"/>
      <c r="T19" s="39"/>
      <c r="U19" s="39"/>
      <c r="V19" s="39"/>
      <c r="W19" s="39"/>
      <c r="X19" s="39"/>
      <c r="Y19" s="39"/>
      <c r="Z19" s="39"/>
      <c r="AA19" s="39"/>
      <c r="AB19" s="39"/>
      <c r="AC19" s="39"/>
      <c r="AD19" s="39"/>
      <c r="AE19" s="39"/>
    </row>
    <row r="20" s="2" customFormat="1" ht="12" customHeight="1">
      <c r="A20" s="39"/>
      <c r="B20" s="45"/>
      <c r="C20" s="39"/>
      <c r="D20" s="134" t="s">
        <v>32</v>
      </c>
      <c r="E20" s="39"/>
      <c r="F20" s="39"/>
      <c r="G20" s="39"/>
      <c r="H20" s="39"/>
      <c r="I20" s="134" t="s">
        <v>27</v>
      </c>
      <c r="J20" s="138" t="str">
        <f>IF('Rekapitulace zakázky'!AN16="","",'Rekapitulace zakázky'!AN16)</f>
        <v/>
      </c>
      <c r="K20" s="39"/>
      <c r="L20" s="39"/>
      <c r="M20" s="136"/>
      <c r="S20" s="39"/>
      <c r="T20" s="39"/>
      <c r="U20" s="39"/>
      <c r="V20" s="39"/>
      <c r="W20" s="39"/>
      <c r="X20" s="39"/>
      <c r="Y20" s="39"/>
      <c r="Z20" s="39"/>
      <c r="AA20" s="39"/>
      <c r="AB20" s="39"/>
      <c r="AC20" s="39"/>
      <c r="AD20" s="39"/>
      <c r="AE20" s="39"/>
    </row>
    <row r="21" s="2" customFormat="1" ht="18" customHeight="1">
      <c r="A21" s="39"/>
      <c r="B21" s="45"/>
      <c r="C21" s="39"/>
      <c r="D21" s="39"/>
      <c r="E21" s="138" t="str">
        <f>IF('Rekapitulace zakázky'!E17="","",'Rekapitulace zakázky'!E17)</f>
        <v xml:space="preserve"> </v>
      </c>
      <c r="F21" s="39"/>
      <c r="G21" s="39"/>
      <c r="H21" s="39"/>
      <c r="I21" s="134" t="s">
        <v>29</v>
      </c>
      <c r="J21" s="138" t="str">
        <f>IF('Rekapitulace zakázky'!AN17="","",'Rekapitulace zakázky'!AN17)</f>
        <v/>
      </c>
      <c r="K21" s="39"/>
      <c r="L21" s="39"/>
      <c r="M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136"/>
      <c r="S22" s="39"/>
      <c r="T22" s="39"/>
      <c r="U22" s="39"/>
      <c r="V22" s="39"/>
      <c r="W22" s="39"/>
      <c r="X22" s="39"/>
      <c r="Y22" s="39"/>
      <c r="Z22" s="39"/>
      <c r="AA22" s="39"/>
      <c r="AB22" s="39"/>
      <c r="AC22" s="39"/>
      <c r="AD22" s="39"/>
      <c r="AE22" s="39"/>
    </row>
    <row r="23" s="2" customFormat="1" ht="12" customHeight="1">
      <c r="A23" s="39"/>
      <c r="B23" s="45"/>
      <c r="C23" s="39"/>
      <c r="D23" s="134" t="s">
        <v>33</v>
      </c>
      <c r="E23" s="39"/>
      <c r="F23" s="39"/>
      <c r="G23" s="39"/>
      <c r="H23" s="39"/>
      <c r="I23" s="134" t="s">
        <v>27</v>
      </c>
      <c r="J23" s="138" t="s">
        <v>20</v>
      </c>
      <c r="K23" s="39"/>
      <c r="L23" s="39"/>
      <c r="M23" s="136"/>
      <c r="S23" s="39"/>
      <c r="T23" s="39"/>
      <c r="U23" s="39"/>
      <c r="V23" s="39"/>
      <c r="W23" s="39"/>
      <c r="X23" s="39"/>
      <c r="Y23" s="39"/>
      <c r="Z23" s="39"/>
      <c r="AA23" s="39"/>
      <c r="AB23" s="39"/>
      <c r="AC23" s="39"/>
      <c r="AD23" s="39"/>
      <c r="AE23" s="39"/>
    </row>
    <row r="24" s="2" customFormat="1" ht="18" customHeight="1">
      <c r="A24" s="39"/>
      <c r="B24" s="45"/>
      <c r="C24" s="39"/>
      <c r="D24" s="39"/>
      <c r="E24" s="138" t="s">
        <v>34</v>
      </c>
      <c r="F24" s="39"/>
      <c r="G24" s="39"/>
      <c r="H24" s="39"/>
      <c r="I24" s="134" t="s">
        <v>29</v>
      </c>
      <c r="J24" s="138" t="s">
        <v>20</v>
      </c>
      <c r="K24" s="39"/>
      <c r="L24" s="39"/>
      <c r="M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136"/>
      <c r="S25" s="39"/>
      <c r="T25" s="39"/>
      <c r="U25" s="39"/>
      <c r="V25" s="39"/>
      <c r="W25" s="39"/>
      <c r="X25" s="39"/>
      <c r="Y25" s="39"/>
      <c r="Z25" s="39"/>
      <c r="AA25" s="39"/>
      <c r="AB25" s="39"/>
      <c r="AC25" s="39"/>
      <c r="AD25" s="39"/>
      <c r="AE25" s="39"/>
    </row>
    <row r="26" s="2" customFormat="1" ht="12" customHeight="1">
      <c r="A26" s="39"/>
      <c r="B26" s="45"/>
      <c r="C26" s="39"/>
      <c r="D26" s="134" t="s">
        <v>35</v>
      </c>
      <c r="E26" s="39"/>
      <c r="F26" s="39"/>
      <c r="G26" s="39"/>
      <c r="H26" s="39"/>
      <c r="I26" s="39"/>
      <c r="J26" s="39"/>
      <c r="K26" s="39"/>
      <c r="L26" s="39"/>
      <c r="M26" s="136"/>
      <c r="S26" s="39"/>
      <c r="T26" s="39"/>
      <c r="U26" s="39"/>
      <c r="V26" s="39"/>
      <c r="W26" s="39"/>
      <c r="X26" s="39"/>
      <c r="Y26" s="39"/>
      <c r="Z26" s="39"/>
      <c r="AA26" s="39"/>
      <c r="AB26" s="39"/>
      <c r="AC26" s="39"/>
      <c r="AD26" s="39"/>
      <c r="AE26" s="39"/>
    </row>
    <row r="27" s="8" customFormat="1" ht="16.5" customHeight="1">
      <c r="A27" s="140"/>
      <c r="B27" s="141"/>
      <c r="C27" s="140"/>
      <c r="D27" s="140"/>
      <c r="E27" s="142" t="s">
        <v>20</v>
      </c>
      <c r="F27" s="142"/>
      <c r="G27" s="142"/>
      <c r="H27" s="142"/>
      <c r="I27" s="140"/>
      <c r="J27" s="140"/>
      <c r="K27" s="140"/>
      <c r="L27" s="140"/>
      <c r="M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39"/>
      <c r="M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44"/>
      <c r="M29" s="136"/>
      <c r="S29" s="39"/>
      <c r="T29" s="39"/>
      <c r="U29" s="39"/>
      <c r="V29" s="39"/>
      <c r="W29" s="39"/>
      <c r="X29" s="39"/>
      <c r="Y29" s="39"/>
      <c r="Z29" s="39"/>
      <c r="AA29" s="39"/>
      <c r="AB29" s="39"/>
      <c r="AC29" s="39"/>
      <c r="AD29" s="39"/>
      <c r="AE29" s="39"/>
    </row>
    <row r="30" s="2" customFormat="1">
      <c r="A30" s="39"/>
      <c r="B30" s="45"/>
      <c r="C30" s="39"/>
      <c r="D30" s="39"/>
      <c r="E30" s="134" t="s">
        <v>102</v>
      </c>
      <c r="F30" s="39"/>
      <c r="G30" s="39"/>
      <c r="H30" s="39"/>
      <c r="I30" s="39"/>
      <c r="J30" s="39"/>
      <c r="K30" s="145">
        <f>I61</f>
        <v>0</v>
      </c>
      <c r="L30" s="39"/>
      <c r="M30" s="136"/>
      <c r="S30" s="39"/>
      <c r="T30" s="39"/>
      <c r="U30" s="39"/>
      <c r="V30" s="39"/>
      <c r="W30" s="39"/>
      <c r="X30" s="39"/>
      <c r="Y30" s="39"/>
      <c r="Z30" s="39"/>
      <c r="AA30" s="39"/>
      <c r="AB30" s="39"/>
      <c r="AC30" s="39"/>
      <c r="AD30" s="39"/>
      <c r="AE30" s="39"/>
    </row>
    <row r="31" s="2" customFormat="1">
      <c r="A31" s="39"/>
      <c r="B31" s="45"/>
      <c r="C31" s="39"/>
      <c r="D31" s="39"/>
      <c r="E31" s="134" t="s">
        <v>103</v>
      </c>
      <c r="F31" s="39"/>
      <c r="G31" s="39"/>
      <c r="H31" s="39"/>
      <c r="I31" s="39"/>
      <c r="J31" s="39"/>
      <c r="K31" s="145">
        <f>J61</f>
        <v>0</v>
      </c>
      <c r="L31" s="39"/>
      <c r="M31" s="136"/>
      <c r="S31" s="39"/>
      <c r="T31" s="39"/>
      <c r="U31" s="39"/>
      <c r="V31" s="39"/>
      <c r="W31" s="39"/>
      <c r="X31" s="39"/>
      <c r="Y31" s="39"/>
      <c r="Z31" s="39"/>
      <c r="AA31" s="39"/>
      <c r="AB31" s="39"/>
      <c r="AC31" s="39"/>
      <c r="AD31" s="39"/>
      <c r="AE31" s="39"/>
    </row>
    <row r="32" s="2" customFormat="1" ht="25.44" customHeight="1">
      <c r="A32" s="39"/>
      <c r="B32" s="45"/>
      <c r="C32" s="39"/>
      <c r="D32" s="146" t="s">
        <v>37</v>
      </c>
      <c r="E32" s="39"/>
      <c r="F32" s="39"/>
      <c r="G32" s="39"/>
      <c r="H32" s="39"/>
      <c r="I32" s="39"/>
      <c r="J32" s="39"/>
      <c r="K32" s="147">
        <f>ROUND(K81, 2)</f>
        <v>0</v>
      </c>
      <c r="L32" s="39"/>
      <c r="M32" s="136"/>
      <c r="S32" s="39"/>
      <c r="T32" s="39"/>
      <c r="U32" s="39"/>
      <c r="V32" s="39"/>
      <c r="W32" s="39"/>
      <c r="X32" s="39"/>
      <c r="Y32" s="39"/>
      <c r="Z32" s="39"/>
      <c r="AA32" s="39"/>
      <c r="AB32" s="39"/>
      <c r="AC32" s="39"/>
      <c r="AD32" s="39"/>
      <c r="AE32" s="39"/>
    </row>
    <row r="33" s="2" customFormat="1" ht="6.96" customHeight="1">
      <c r="A33" s="39"/>
      <c r="B33" s="45"/>
      <c r="C33" s="39"/>
      <c r="D33" s="144"/>
      <c r="E33" s="144"/>
      <c r="F33" s="144"/>
      <c r="G33" s="144"/>
      <c r="H33" s="144"/>
      <c r="I33" s="144"/>
      <c r="J33" s="144"/>
      <c r="K33" s="144"/>
      <c r="L33" s="144"/>
      <c r="M33" s="136"/>
      <c r="S33" s="39"/>
      <c r="T33" s="39"/>
      <c r="U33" s="39"/>
      <c r="V33" s="39"/>
      <c r="W33" s="39"/>
      <c r="X33" s="39"/>
      <c r="Y33" s="39"/>
      <c r="Z33" s="39"/>
      <c r="AA33" s="39"/>
      <c r="AB33" s="39"/>
      <c r="AC33" s="39"/>
      <c r="AD33" s="39"/>
      <c r="AE33" s="39"/>
    </row>
    <row r="34" s="2" customFormat="1" ht="14.4" customHeight="1">
      <c r="A34" s="39"/>
      <c r="B34" s="45"/>
      <c r="C34" s="39"/>
      <c r="D34" s="39"/>
      <c r="E34" s="39"/>
      <c r="F34" s="148" t="s">
        <v>39</v>
      </c>
      <c r="G34" s="39"/>
      <c r="H34" s="39"/>
      <c r="I34" s="148" t="s">
        <v>38</v>
      </c>
      <c r="J34" s="39"/>
      <c r="K34" s="148" t="s">
        <v>40</v>
      </c>
      <c r="L34" s="39"/>
      <c r="M34" s="136"/>
      <c r="S34" s="39"/>
      <c r="T34" s="39"/>
      <c r="U34" s="39"/>
      <c r="V34" s="39"/>
      <c r="W34" s="39"/>
      <c r="X34" s="39"/>
      <c r="Y34" s="39"/>
      <c r="Z34" s="39"/>
      <c r="AA34" s="39"/>
      <c r="AB34" s="39"/>
      <c r="AC34" s="39"/>
      <c r="AD34" s="39"/>
      <c r="AE34" s="39"/>
    </row>
    <row r="35" s="2" customFormat="1" ht="14.4" customHeight="1">
      <c r="A35" s="39"/>
      <c r="B35" s="45"/>
      <c r="C35" s="39"/>
      <c r="D35" s="149" t="s">
        <v>41</v>
      </c>
      <c r="E35" s="134" t="s">
        <v>42</v>
      </c>
      <c r="F35" s="145">
        <f>ROUND((SUM(BE81:BE113)),  2)</f>
        <v>0</v>
      </c>
      <c r="G35" s="39"/>
      <c r="H35" s="39"/>
      <c r="I35" s="150">
        <v>0.20999999999999999</v>
      </c>
      <c r="J35" s="39"/>
      <c r="K35" s="145">
        <f>ROUND(((SUM(BE81:BE113))*I35),  2)</f>
        <v>0</v>
      </c>
      <c r="L35" s="39"/>
      <c r="M35" s="136"/>
      <c r="S35" s="39"/>
      <c r="T35" s="39"/>
      <c r="U35" s="39"/>
      <c r="V35" s="39"/>
      <c r="W35" s="39"/>
      <c r="X35" s="39"/>
      <c r="Y35" s="39"/>
      <c r="Z35" s="39"/>
      <c r="AA35" s="39"/>
      <c r="AB35" s="39"/>
      <c r="AC35" s="39"/>
      <c r="AD35" s="39"/>
      <c r="AE35" s="39"/>
    </row>
    <row r="36" s="2" customFormat="1" ht="14.4" customHeight="1">
      <c r="A36" s="39"/>
      <c r="B36" s="45"/>
      <c r="C36" s="39"/>
      <c r="D36" s="39"/>
      <c r="E36" s="134" t="s">
        <v>43</v>
      </c>
      <c r="F36" s="145">
        <f>ROUND((SUM(BF81:BF113)),  2)</f>
        <v>0</v>
      </c>
      <c r="G36" s="39"/>
      <c r="H36" s="39"/>
      <c r="I36" s="150">
        <v>0.14999999999999999</v>
      </c>
      <c r="J36" s="39"/>
      <c r="K36" s="145">
        <f>ROUND(((SUM(BF81:BF113))*I36),  2)</f>
        <v>0</v>
      </c>
      <c r="L36" s="39"/>
      <c r="M36" s="136"/>
      <c r="S36" s="39"/>
      <c r="T36" s="39"/>
      <c r="U36" s="39"/>
      <c r="V36" s="39"/>
      <c r="W36" s="39"/>
      <c r="X36" s="39"/>
      <c r="Y36" s="39"/>
      <c r="Z36" s="39"/>
      <c r="AA36" s="39"/>
      <c r="AB36" s="39"/>
      <c r="AC36" s="39"/>
      <c r="AD36" s="39"/>
      <c r="AE36" s="39"/>
    </row>
    <row r="37" hidden="1" s="2" customFormat="1" ht="14.4" customHeight="1">
      <c r="A37" s="39"/>
      <c r="B37" s="45"/>
      <c r="C37" s="39"/>
      <c r="D37" s="39"/>
      <c r="E37" s="134" t="s">
        <v>44</v>
      </c>
      <c r="F37" s="145">
        <f>ROUND((SUM(BG81:BG113)),  2)</f>
        <v>0</v>
      </c>
      <c r="G37" s="39"/>
      <c r="H37" s="39"/>
      <c r="I37" s="150">
        <v>0.20999999999999999</v>
      </c>
      <c r="J37" s="39"/>
      <c r="K37" s="145">
        <f>0</f>
        <v>0</v>
      </c>
      <c r="L37" s="39"/>
      <c r="M37" s="136"/>
      <c r="S37" s="39"/>
      <c r="T37" s="39"/>
      <c r="U37" s="39"/>
      <c r="V37" s="39"/>
      <c r="W37" s="39"/>
      <c r="X37" s="39"/>
      <c r="Y37" s="39"/>
      <c r="Z37" s="39"/>
      <c r="AA37" s="39"/>
      <c r="AB37" s="39"/>
      <c r="AC37" s="39"/>
      <c r="AD37" s="39"/>
      <c r="AE37" s="39"/>
    </row>
    <row r="38" hidden="1" s="2" customFormat="1" ht="14.4" customHeight="1">
      <c r="A38" s="39"/>
      <c r="B38" s="45"/>
      <c r="C38" s="39"/>
      <c r="D38" s="39"/>
      <c r="E38" s="134" t="s">
        <v>45</v>
      </c>
      <c r="F38" s="145">
        <f>ROUND((SUM(BH81:BH113)),  2)</f>
        <v>0</v>
      </c>
      <c r="G38" s="39"/>
      <c r="H38" s="39"/>
      <c r="I38" s="150">
        <v>0.14999999999999999</v>
      </c>
      <c r="J38" s="39"/>
      <c r="K38" s="145">
        <f>0</f>
        <v>0</v>
      </c>
      <c r="L38" s="39"/>
      <c r="M38" s="136"/>
      <c r="S38" s="39"/>
      <c r="T38" s="39"/>
      <c r="U38" s="39"/>
      <c r="V38" s="39"/>
      <c r="W38" s="39"/>
      <c r="X38" s="39"/>
      <c r="Y38" s="39"/>
      <c r="Z38" s="39"/>
      <c r="AA38" s="39"/>
      <c r="AB38" s="39"/>
      <c r="AC38" s="39"/>
      <c r="AD38" s="39"/>
      <c r="AE38" s="39"/>
    </row>
    <row r="39" hidden="1" s="2" customFormat="1" ht="14.4" customHeight="1">
      <c r="A39" s="39"/>
      <c r="B39" s="45"/>
      <c r="C39" s="39"/>
      <c r="D39" s="39"/>
      <c r="E39" s="134" t="s">
        <v>46</v>
      </c>
      <c r="F39" s="145">
        <f>ROUND((SUM(BI81:BI113)),  2)</f>
        <v>0</v>
      </c>
      <c r="G39" s="39"/>
      <c r="H39" s="39"/>
      <c r="I39" s="150">
        <v>0</v>
      </c>
      <c r="J39" s="39"/>
      <c r="K39" s="145">
        <f>0</f>
        <v>0</v>
      </c>
      <c r="L39" s="39"/>
      <c r="M39" s="13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136"/>
      <c r="S40" s="39"/>
      <c r="T40" s="39"/>
      <c r="U40" s="39"/>
      <c r="V40" s="39"/>
      <c r="W40" s="39"/>
      <c r="X40" s="39"/>
      <c r="Y40" s="39"/>
      <c r="Z40" s="39"/>
      <c r="AA40" s="39"/>
      <c r="AB40" s="39"/>
      <c r="AC40" s="39"/>
      <c r="AD40" s="39"/>
      <c r="AE40" s="39"/>
    </row>
    <row r="41" s="2" customFormat="1" ht="25.44" customHeight="1">
      <c r="A41" s="39"/>
      <c r="B41" s="45"/>
      <c r="C41" s="151"/>
      <c r="D41" s="152" t="s">
        <v>47</v>
      </c>
      <c r="E41" s="153"/>
      <c r="F41" s="153"/>
      <c r="G41" s="154" t="s">
        <v>48</v>
      </c>
      <c r="H41" s="155" t="s">
        <v>49</v>
      </c>
      <c r="I41" s="153"/>
      <c r="J41" s="153"/>
      <c r="K41" s="156">
        <f>SUM(K32:K39)</f>
        <v>0</v>
      </c>
      <c r="L41" s="157"/>
      <c r="M41" s="136"/>
      <c r="S41" s="39"/>
      <c r="T41" s="39"/>
      <c r="U41" s="39"/>
      <c r="V41" s="39"/>
      <c r="W41" s="39"/>
      <c r="X41" s="39"/>
      <c r="Y41" s="39"/>
      <c r="Z41" s="39"/>
      <c r="AA41" s="39"/>
      <c r="AB41" s="39"/>
      <c r="AC41" s="39"/>
      <c r="AD41" s="39"/>
      <c r="AE41" s="39"/>
    </row>
    <row r="42" s="2" customFormat="1" ht="14.4" customHeight="1">
      <c r="A42" s="39"/>
      <c r="B42" s="158"/>
      <c r="C42" s="159"/>
      <c r="D42" s="159"/>
      <c r="E42" s="159"/>
      <c r="F42" s="159"/>
      <c r="G42" s="159"/>
      <c r="H42" s="159"/>
      <c r="I42" s="159"/>
      <c r="J42" s="159"/>
      <c r="K42" s="159"/>
      <c r="L42" s="159"/>
      <c r="M42" s="136"/>
      <c r="S42" s="39"/>
      <c r="T42" s="39"/>
      <c r="U42" s="39"/>
      <c r="V42" s="39"/>
      <c r="W42" s="39"/>
      <c r="X42" s="39"/>
      <c r="Y42" s="39"/>
      <c r="Z42" s="39"/>
      <c r="AA42" s="39"/>
      <c r="AB42" s="39"/>
      <c r="AC42" s="39"/>
      <c r="AD42" s="39"/>
      <c r="AE42" s="39"/>
    </row>
    <row r="46" s="2" customFormat="1" ht="6.96" customHeight="1">
      <c r="A46" s="39"/>
      <c r="B46" s="160"/>
      <c r="C46" s="161"/>
      <c r="D46" s="161"/>
      <c r="E46" s="161"/>
      <c r="F46" s="161"/>
      <c r="G46" s="161"/>
      <c r="H46" s="161"/>
      <c r="I46" s="161"/>
      <c r="J46" s="161"/>
      <c r="K46" s="161"/>
      <c r="L46" s="161"/>
      <c r="M46" s="136"/>
      <c r="S46" s="39"/>
      <c r="T46" s="39"/>
      <c r="U46" s="39"/>
      <c r="V46" s="39"/>
      <c r="W46" s="39"/>
      <c r="X46" s="39"/>
      <c r="Y46" s="39"/>
      <c r="Z46" s="39"/>
      <c r="AA46" s="39"/>
      <c r="AB46" s="39"/>
      <c r="AC46" s="39"/>
      <c r="AD46" s="39"/>
      <c r="AE46" s="39"/>
    </row>
    <row r="47" s="2" customFormat="1" ht="24.96" customHeight="1">
      <c r="A47" s="39"/>
      <c r="B47" s="40"/>
      <c r="C47" s="24" t="s">
        <v>104</v>
      </c>
      <c r="D47" s="41"/>
      <c r="E47" s="41"/>
      <c r="F47" s="41"/>
      <c r="G47" s="41"/>
      <c r="H47" s="41"/>
      <c r="I47" s="41"/>
      <c r="J47" s="41"/>
      <c r="K47" s="41"/>
      <c r="L47" s="41"/>
      <c r="M47" s="13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41"/>
      <c r="M48" s="136"/>
      <c r="S48" s="39"/>
      <c r="T48" s="39"/>
      <c r="U48" s="39"/>
      <c r="V48" s="39"/>
      <c r="W48" s="39"/>
      <c r="X48" s="39"/>
      <c r="Y48" s="39"/>
      <c r="Z48" s="39"/>
      <c r="AA48" s="39"/>
      <c r="AB48" s="39"/>
      <c r="AC48" s="39"/>
      <c r="AD48" s="39"/>
      <c r="AE48" s="39"/>
    </row>
    <row r="49" s="2" customFormat="1" ht="12" customHeight="1">
      <c r="A49" s="39"/>
      <c r="B49" s="40"/>
      <c r="C49" s="33" t="s">
        <v>17</v>
      </c>
      <c r="D49" s="41"/>
      <c r="E49" s="41"/>
      <c r="F49" s="41"/>
      <c r="G49" s="41"/>
      <c r="H49" s="41"/>
      <c r="I49" s="41"/>
      <c r="J49" s="41"/>
      <c r="K49" s="41"/>
      <c r="L49" s="41"/>
      <c r="M49" s="136"/>
      <c r="S49" s="39"/>
      <c r="T49" s="39"/>
      <c r="U49" s="39"/>
      <c r="V49" s="39"/>
      <c r="W49" s="39"/>
      <c r="X49" s="39"/>
      <c r="Y49" s="39"/>
      <c r="Z49" s="39"/>
      <c r="AA49" s="39"/>
      <c r="AB49" s="39"/>
      <c r="AC49" s="39"/>
      <c r="AD49" s="39"/>
      <c r="AE49" s="39"/>
    </row>
    <row r="50" s="2" customFormat="1" ht="16.5" customHeight="1">
      <c r="A50" s="39"/>
      <c r="B50" s="40"/>
      <c r="C50" s="41"/>
      <c r="D50" s="41"/>
      <c r="E50" s="162" t="str">
        <f>E7</f>
        <v>Oprava staniční koleje v žst. Ústí n.L západ 2, 2b.SK</v>
      </c>
      <c r="F50" s="33"/>
      <c r="G50" s="33"/>
      <c r="H50" s="33"/>
      <c r="I50" s="41"/>
      <c r="J50" s="41"/>
      <c r="K50" s="41"/>
      <c r="L50" s="41"/>
      <c r="M50" s="136"/>
      <c r="S50" s="39"/>
      <c r="T50" s="39"/>
      <c r="U50" s="39"/>
      <c r="V50" s="39"/>
      <c r="W50" s="39"/>
      <c r="X50" s="39"/>
      <c r="Y50" s="39"/>
      <c r="Z50" s="39"/>
      <c r="AA50" s="39"/>
      <c r="AB50" s="39"/>
      <c r="AC50" s="39"/>
      <c r="AD50" s="39"/>
      <c r="AE50" s="39"/>
    </row>
    <row r="51" s="2" customFormat="1" ht="12" customHeight="1">
      <c r="A51" s="39"/>
      <c r="B51" s="40"/>
      <c r="C51" s="33" t="s">
        <v>100</v>
      </c>
      <c r="D51" s="41"/>
      <c r="E51" s="41"/>
      <c r="F51" s="41"/>
      <c r="G51" s="41"/>
      <c r="H51" s="41"/>
      <c r="I51" s="41"/>
      <c r="J51" s="41"/>
      <c r="K51" s="41"/>
      <c r="L51" s="41"/>
      <c r="M51" s="136"/>
      <c r="S51" s="39"/>
      <c r="T51" s="39"/>
      <c r="U51" s="39"/>
      <c r="V51" s="39"/>
      <c r="W51" s="39"/>
      <c r="X51" s="39"/>
      <c r="Y51" s="39"/>
      <c r="Z51" s="39"/>
      <c r="AA51" s="39"/>
      <c r="AB51" s="39"/>
      <c r="AC51" s="39"/>
      <c r="AD51" s="39"/>
      <c r="AE51" s="39"/>
    </row>
    <row r="52" s="2" customFormat="1" ht="16.5" customHeight="1">
      <c r="A52" s="39"/>
      <c r="B52" s="40"/>
      <c r="C52" s="41"/>
      <c r="D52" s="41"/>
      <c r="E52" s="70" t="str">
        <f>E9</f>
        <v>06 - Následné propracování</v>
      </c>
      <c r="F52" s="41"/>
      <c r="G52" s="41"/>
      <c r="H52" s="41"/>
      <c r="I52" s="41"/>
      <c r="J52" s="41"/>
      <c r="K52" s="41"/>
      <c r="L52" s="41"/>
      <c r="M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41"/>
      <c r="M53" s="136"/>
      <c r="S53" s="39"/>
      <c r="T53" s="39"/>
      <c r="U53" s="39"/>
      <c r="V53" s="39"/>
      <c r="W53" s="39"/>
      <c r="X53" s="39"/>
      <c r="Y53" s="39"/>
      <c r="Z53" s="39"/>
      <c r="AA53" s="39"/>
      <c r="AB53" s="39"/>
      <c r="AC53" s="39"/>
      <c r="AD53" s="39"/>
      <c r="AE53" s="39"/>
    </row>
    <row r="54" s="2" customFormat="1" ht="12" customHeight="1">
      <c r="A54" s="39"/>
      <c r="B54" s="40"/>
      <c r="C54" s="33" t="s">
        <v>22</v>
      </c>
      <c r="D54" s="41"/>
      <c r="E54" s="41"/>
      <c r="F54" s="28" t="str">
        <f>F12</f>
        <v xml:space="preserve"> </v>
      </c>
      <c r="G54" s="41"/>
      <c r="H54" s="41"/>
      <c r="I54" s="33" t="s">
        <v>24</v>
      </c>
      <c r="J54" s="73" t="str">
        <f>IF(J12="","",J12)</f>
        <v>26. 10. 2022</v>
      </c>
      <c r="K54" s="41"/>
      <c r="L54" s="41"/>
      <c r="M54" s="13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41"/>
      <c r="M55" s="136"/>
      <c r="S55" s="39"/>
      <c r="T55" s="39"/>
      <c r="U55" s="39"/>
      <c r="V55" s="39"/>
      <c r="W55" s="39"/>
      <c r="X55" s="39"/>
      <c r="Y55" s="39"/>
      <c r="Z55" s="39"/>
      <c r="AA55" s="39"/>
      <c r="AB55" s="39"/>
      <c r="AC55" s="39"/>
      <c r="AD55" s="39"/>
      <c r="AE55" s="39"/>
    </row>
    <row r="56" s="2" customFormat="1" ht="15.15" customHeight="1">
      <c r="A56" s="39"/>
      <c r="B56" s="40"/>
      <c r="C56" s="33" t="s">
        <v>26</v>
      </c>
      <c r="D56" s="41"/>
      <c r="E56" s="41"/>
      <c r="F56" s="28" t="str">
        <f>E15</f>
        <v>OŘ Ústí nad Labem</v>
      </c>
      <c r="G56" s="41"/>
      <c r="H56" s="41"/>
      <c r="I56" s="33" t="s">
        <v>32</v>
      </c>
      <c r="J56" s="37" t="str">
        <f>E21</f>
        <v xml:space="preserve"> </v>
      </c>
      <c r="K56" s="41"/>
      <c r="L56" s="41"/>
      <c r="M56" s="136"/>
      <c r="S56" s="39"/>
      <c r="T56" s="39"/>
      <c r="U56" s="39"/>
      <c r="V56" s="39"/>
      <c r="W56" s="39"/>
      <c r="X56" s="39"/>
      <c r="Y56" s="39"/>
      <c r="Z56" s="39"/>
      <c r="AA56" s="39"/>
      <c r="AB56" s="39"/>
      <c r="AC56" s="39"/>
      <c r="AD56" s="39"/>
      <c r="AE56" s="39"/>
    </row>
    <row r="57" s="2" customFormat="1" ht="15.15" customHeight="1">
      <c r="A57" s="39"/>
      <c r="B57" s="40"/>
      <c r="C57" s="33" t="s">
        <v>30</v>
      </c>
      <c r="D57" s="41"/>
      <c r="E57" s="41"/>
      <c r="F57" s="28" t="str">
        <f>IF(E18="","",E18)</f>
        <v>Vyplň údaj</v>
      </c>
      <c r="G57" s="41"/>
      <c r="H57" s="41"/>
      <c r="I57" s="33" t="s">
        <v>33</v>
      </c>
      <c r="J57" s="37" t="str">
        <f>E24</f>
        <v>Tomáš Šrédl</v>
      </c>
      <c r="K57" s="41"/>
      <c r="L57" s="41"/>
      <c r="M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41"/>
      <c r="M58" s="136"/>
      <c r="S58" s="39"/>
      <c r="T58" s="39"/>
      <c r="U58" s="39"/>
      <c r="V58" s="39"/>
      <c r="W58" s="39"/>
      <c r="X58" s="39"/>
      <c r="Y58" s="39"/>
      <c r="Z58" s="39"/>
      <c r="AA58" s="39"/>
      <c r="AB58" s="39"/>
      <c r="AC58" s="39"/>
      <c r="AD58" s="39"/>
      <c r="AE58" s="39"/>
    </row>
    <row r="59" s="2" customFormat="1" ht="29.28" customHeight="1">
      <c r="A59" s="39"/>
      <c r="B59" s="40"/>
      <c r="C59" s="163" t="s">
        <v>105</v>
      </c>
      <c r="D59" s="164"/>
      <c r="E59" s="164"/>
      <c r="F59" s="164"/>
      <c r="G59" s="164"/>
      <c r="H59" s="164"/>
      <c r="I59" s="165" t="s">
        <v>106</v>
      </c>
      <c r="J59" s="165" t="s">
        <v>107</v>
      </c>
      <c r="K59" s="165" t="s">
        <v>108</v>
      </c>
      <c r="L59" s="164"/>
      <c r="M59" s="13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41"/>
      <c r="M60" s="136"/>
      <c r="S60" s="39"/>
      <c r="T60" s="39"/>
      <c r="U60" s="39"/>
      <c r="V60" s="39"/>
      <c r="W60" s="39"/>
      <c r="X60" s="39"/>
      <c r="Y60" s="39"/>
      <c r="Z60" s="39"/>
      <c r="AA60" s="39"/>
      <c r="AB60" s="39"/>
      <c r="AC60" s="39"/>
      <c r="AD60" s="39"/>
      <c r="AE60" s="39"/>
    </row>
    <row r="61" s="2" customFormat="1" ht="22.8" customHeight="1">
      <c r="A61" s="39"/>
      <c r="B61" s="40"/>
      <c r="C61" s="166" t="s">
        <v>71</v>
      </c>
      <c r="D61" s="41"/>
      <c r="E61" s="41"/>
      <c r="F61" s="41"/>
      <c r="G61" s="41"/>
      <c r="H61" s="41"/>
      <c r="I61" s="103">
        <f>Q81</f>
        <v>0</v>
      </c>
      <c r="J61" s="103">
        <f>R81</f>
        <v>0</v>
      </c>
      <c r="K61" s="103">
        <f>K81</f>
        <v>0</v>
      </c>
      <c r="L61" s="41"/>
      <c r="M61" s="136"/>
      <c r="S61" s="39"/>
      <c r="T61" s="39"/>
      <c r="U61" s="39"/>
      <c r="V61" s="39"/>
      <c r="W61" s="39"/>
      <c r="X61" s="39"/>
      <c r="Y61" s="39"/>
      <c r="Z61" s="39"/>
      <c r="AA61" s="39"/>
      <c r="AB61" s="39"/>
      <c r="AC61" s="39"/>
      <c r="AD61" s="39"/>
      <c r="AE61" s="39"/>
      <c r="AU61" s="18" t="s">
        <v>109</v>
      </c>
    </row>
    <row r="62" s="2" customFormat="1" ht="21.84" customHeight="1">
      <c r="A62" s="39"/>
      <c r="B62" s="40"/>
      <c r="C62" s="41"/>
      <c r="D62" s="41"/>
      <c r="E62" s="41"/>
      <c r="F62" s="41"/>
      <c r="G62" s="41"/>
      <c r="H62" s="41"/>
      <c r="I62" s="41"/>
      <c r="J62" s="41"/>
      <c r="K62" s="41"/>
      <c r="L62" s="41"/>
      <c r="M62" s="136"/>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61"/>
      <c r="M63" s="136"/>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63"/>
      <c r="M67" s="136"/>
      <c r="S67" s="39"/>
      <c r="T67" s="39"/>
      <c r="U67" s="39"/>
      <c r="V67" s="39"/>
      <c r="W67" s="39"/>
      <c r="X67" s="39"/>
      <c r="Y67" s="39"/>
      <c r="Z67" s="39"/>
      <c r="AA67" s="39"/>
      <c r="AB67" s="39"/>
      <c r="AC67" s="39"/>
      <c r="AD67" s="39"/>
      <c r="AE67" s="39"/>
    </row>
    <row r="68" s="2" customFormat="1" ht="24.96" customHeight="1">
      <c r="A68" s="39"/>
      <c r="B68" s="40"/>
      <c r="C68" s="24" t="s">
        <v>112</v>
      </c>
      <c r="D68" s="41"/>
      <c r="E68" s="41"/>
      <c r="F68" s="41"/>
      <c r="G68" s="41"/>
      <c r="H68" s="41"/>
      <c r="I68" s="41"/>
      <c r="J68" s="41"/>
      <c r="K68" s="41"/>
      <c r="L68" s="41"/>
      <c r="M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41"/>
      <c r="M69" s="136"/>
      <c r="S69" s="39"/>
      <c r="T69" s="39"/>
      <c r="U69" s="39"/>
      <c r="V69" s="39"/>
      <c r="W69" s="39"/>
      <c r="X69" s="39"/>
      <c r="Y69" s="39"/>
      <c r="Z69" s="39"/>
      <c r="AA69" s="39"/>
      <c r="AB69" s="39"/>
      <c r="AC69" s="39"/>
      <c r="AD69" s="39"/>
      <c r="AE69" s="39"/>
    </row>
    <row r="70" s="2" customFormat="1" ht="12" customHeight="1">
      <c r="A70" s="39"/>
      <c r="B70" s="40"/>
      <c r="C70" s="33" t="s">
        <v>17</v>
      </c>
      <c r="D70" s="41"/>
      <c r="E70" s="41"/>
      <c r="F70" s="41"/>
      <c r="G70" s="41"/>
      <c r="H70" s="41"/>
      <c r="I70" s="41"/>
      <c r="J70" s="41"/>
      <c r="K70" s="41"/>
      <c r="L70" s="41"/>
      <c r="M70" s="136"/>
      <c r="S70" s="39"/>
      <c r="T70" s="39"/>
      <c r="U70" s="39"/>
      <c r="V70" s="39"/>
      <c r="W70" s="39"/>
      <c r="X70" s="39"/>
      <c r="Y70" s="39"/>
      <c r="Z70" s="39"/>
      <c r="AA70" s="39"/>
      <c r="AB70" s="39"/>
      <c r="AC70" s="39"/>
      <c r="AD70" s="39"/>
      <c r="AE70" s="39"/>
    </row>
    <row r="71" s="2" customFormat="1" ht="16.5" customHeight="1">
      <c r="A71" s="39"/>
      <c r="B71" s="40"/>
      <c r="C71" s="41"/>
      <c r="D71" s="41"/>
      <c r="E71" s="162" t="str">
        <f>E7</f>
        <v>Oprava staniční koleje v žst. Ústí n.L západ 2, 2b.SK</v>
      </c>
      <c r="F71" s="33"/>
      <c r="G71" s="33"/>
      <c r="H71" s="33"/>
      <c r="I71" s="41"/>
      <c r="J71" s="41"/>
      <c r="K71" s="41"/>
      <c r="L71" s="41"/>
      <c r="M71" s="136"/>
      <c r="S71" s="39"/>
      <c r="T71" s="39"/>
      <c r="U71" s="39"/>
      <c r="V71" s="39"/>
      <c r="W71" s="39"/>
      <c r="X71" s="39"/>
      <c r="Y71" s="39"/>
      <c r="Z71" s="39"/>
      <c r="AA71" s="39"/>
      <c r="AB71" s="39"/>
      <c r="AC71" s="39"/>
      <c r="AD71" s="39"/>
      <c r="AE71" s="39"/>
    </row>
    <row r="72" s="2" customFormat="1" ht="12" customHeight="1">
      <c r="A72" s="39"/>
      <c r="B72" s="40"/>
      <c r="C72" s="33" t="s">
        <v>100</v>
      </c>
      <c r="D72" s="41"/>
      <c r="E72" s="41"/>
      <c r="F72" s="41"/>
      <c r="G72" s="41"/>
      <c r="H72" s="41"/>
      <c r="I72" s="41"/>
      <c r="J72" s="41"/>
      <c r="K72" s="41"/>
      <c r="L72" s="41"/>
      <c r="M72" s="136"/>
      <c r="S72" s="39"/>
      <c r="T72" s="39"/>
      <c r="U72" s="39"/>
      <c r="V72" s="39"/>
      <c r="W72" s="39"/>
      <c r="X72" s="39"/>
      <c r="Y72" s="39"/>
      <c r="Z72" s="39"/>
      <c r="AA72" s="39"/>
      <c r="AB72" s="39"/>
      <c r="AC72" s="39"/>
      <c r="AD72" s="39"/>
      <c r="AE72" s="39"/>
    </row>
    <row r="73" s="2" customFormat="1" ht="16.5" customHeight="1">
      <c r="A73" s="39"/>
      <c r="B73" s="40"/>
      <c r="C73" s="41"/>
      <c r="D73" s="41"/>
      <c r="E73" s="70" t="str">
        <f>E9</f>
        <v>06 - Následné propracování</v>
      </c>
      <c r="F73" s="41"/>
      <c r="G73" s="41"/>
      <c r="H73" s="41"/>
      <c r="I73" s="41"/>
      <c r="J73" s="41"/>
      <c r="K73" s="41"/>
      <c r="L73" s="41"/>
      <c r="M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41"/>
      <c r="M74" s="136"/>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 xml:space="preserve"> </v>
      </c>
      <c r="G75" s="41"/>
      <c r="H75" s="41"/>
      <c r="I75" s="33" t="s">
        <v>24</v>
      </c>
      <c r="J75" s="73" t="str">
        <f>IF(J12="","",J12)</f>
        <v>26. 10. 2022</v>
      </c>
      <c r="K75" s="41"/>
      <c r="L75" s="41"/>
      <c r="M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41"/>
      <c r="M76" s="136"/>
      <c r="S76" s="39"/>
      <c r="T76" s="39"/>
      <c r="U76" s="39"/>
      <c r="V76" s="39"/>
      <c r="W76" s="39"/>
      <c r="X76" s="39"/>
      <c r="Y76" s="39"/>
      <c r="Z76" s="39"/>
      <c r="AA76" s="39"/>
      <c r="AB76" s="39"/>
      <c r="AC76" s="39"/>
      <c r="AD76" s="39"/>
      <c r="AE76" s="39"/>
    </row>
    <row r="77" s="2" customFormat="1" ht="15.15" customHeight="1">
      <c r="A77" s="39"/>
      <c r="B77" s="40"/>
      <c r="C77" s="33" t="s">
        <v>26</v>
      </c>
      <c r="D77" s="41"/>
      <c r="E77" s="41"/>
      <c r="F77" s="28" t="str">
        <f>E15</f>
        <v>OŘ Ústí nad Labem</v>
      </c>
      <c r="G77" s="41"/>
      <c r="H77" s="41"/>
      <c r="I77" s="33" t="s">
        <v>32</v>
      </c>
      <c r="J77" s="37" t="str">
        <f>E21</f>
        <v xml:space="preserve"> </v>
      </c>
      <c r="K77" s="41"/>
      <c r="L77" s="41"/>
      <c r="M77" s="136"/>
      <c r="S77" s="39"/>
      <c r="T77" s="39"/>
      <c r="U77" s="39"/>
      <c r="V77" s="39"/>
      <c r="W77" s="39"/>
      <c r="X77" s="39"/>
      <c r="Y77" s="39"/>
      <c r="Z77" s="39"/>
      <c r="AA77" s="39"/>
      <c r="AB77" s="39"/>
      <c r="AC77" s="39"/>
      <c r="AD77" s="39"/>
      <c r="AE77" s="39"/>
    </row>
    <row r="78" s="2" customFormat="1" ht="15.15" customHeight="1">
      <c r="A78" s="39"/>
      <c r="B78" s="40"/>
      <c r="C78" s="33" t="s">
        <v>30</v>
      </c>
      <c r="D78" s="41"/>
      <c r="E78" s="41"/>
      <c r="F78" s="28" t="str">
        <f>IF(E18="","",E18)</f>
        <v>Vyplň údaj</v>
      </c>
      <c r="G78" s="41"/>
      <c r="H78" s="41"/>
      <c r="I78" s="33" t="s">
        <v>33</v>
      </c>
      <c r="J78" s="37" t="str">
        <f>E24</f>
        <v>Tomáš Šrédl</v>
      </c>
      <c r="K78" s="41"/>
      <c r="L78" s="41"/>
      <c r="M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41"/>
      <c r="M79" s="136"/>
      <c r="S79" s="39"/>
      <c r="T79" s="39"/>
      <c r="U79" s="39"/>
      <c r="V79" s="39"/>
      <c r="W79" s="39"/>
      <c r="X79" s="39"/>
      <c r="Y79" s="39"/>
      <c r="Z79" s="39"/>
      <c r="AA79" s="39"/>
      <c r="AB79" s="39"/>
      <c r="AC79" s="39"/>
      <c r="AD79" s="39"/>
      <c r="AE79" s="39"/>
    </row>
    <row r="80" s="11" customFormat="1" ht="29.28" customHeight="1">
      <c r="A80" s="179"/>
      <c r="B80" s="180"/>
      <c r="C80" s="181" t="s">
        <v>113</v>
      </c>
      <c r="D80" s="182" t="s">
        <v>56</v>
      </c>
      <c r="E80" s="182" t="s">
        <v>52</v>
      </c>
      <c r="F80" s="182" t="s">
        <v>53</v>
      </c>
      <c r="G80" s="182" t="s">
        <v>114</v>
      </c>
      <c r="H80" s="182" t="s">
        <v>115</v>
      </c>
      <c r="I80" s="182" t="s">
        <v>116</v>
      </c>
      <c r="J80" s="182" t="s">
        <v>117</v>
      </c>
      <c r="K80" s="182" t="s">
        <v>108</v>
      </c>
      <c r="L80" s="183" t="s">
        <v>118</v>
      </c>
      <c r="M80" s="184"/>
      <c r="N80" s="93" t="s">
        <v>20</v>
      </c>
      <c r="O80" s="94" t="s">
        <v>41</v>
      </c>
      <c r="P80" s="94" t="s">
        <v>119</v>
      </c>
      <c r="Q80" s="94" t="s">
        <v>120</v>
      </c>
      <c r="R80" s="94" t="s">
        <v>121</v>
      </c>
      <c r="S80" s="94" t="s">
        <v>122</v>
      </c>
      <c r="T80" s="94" t="s">
        <v>123</v>
      </c>
      <c r="U80" s="94" t="s">
        <v>124</v>
      </c>
      <c r="V80" s="94" t="s">
        <v>125</v>
      </c>
      <c r="W80" s="94" t="s">
        <v>126</v>
      </c>
      <c r="X80" s="95" t="s">
        <v>127</v>
      </c>
      <c r="Y80" s="179"/>
      <c r="Z80" s="179"/>
      <c r="AA80" s="179"/>
      <c r="AB80" s="179"/>
      <c r="AC80" s="179"/>
      <c r="AD80" s="179"/>
      <c r="AE80" s="179"/>
    </row>
    <row r="81" s="2" customFormat="1" ht="22.8" customHeight="1">
      <c r="A81" s="39"/>
      <c r="B81" s="40"/>
      <c r="C81" s="100" t="s">
        <v>128</v>
      </c>
      <c r="D81" s="41"/>
      <c r="E81" s="41"/>
      <c r="F81" s="41"/>
      <c r="G81" s="41"/>
      <c r="H81" s="41"/>
      <c r="I81" s="41"/>
      <c r="J81" s="41"/>
      <c r="K81" s="185">
        <f>BK81</f>
        <v>0</v>
      </c>
      <c r="L81" s="41"/>
      <c r="M81" s="45"/>
      <c r="N81" s="96"/>
      <c r="O81" s="186"/>
      <c r="P81" s="97"/>
      <c r="Q81" s="187">
        <f>SUM(Q82:Q113)</f>
        <v>0</v>
      </c>
      <c r="R81" s="187">
        <f>SUM(R82:R113)</f>
        <v>0</v>
      </c>
      <c r="S81" s="97"/>
      <c r="T81" s="188">
        <f>SUM(T82:T113)</f>
        <v>0</v>
      </c>
      <c r="U81" s="97"/>
      <c r="V81" s="188">
        <f>SUM(V82:V113)</f>
        <v>594</v>
      </c>
      <c r="W81" s="97"/>
      <c r="X81" s="189">
        <f>SUM(X82:X113)</f>
        <v>0</v>
      </c>
      <c r="Y81" s="39"/>
      <c r="Z81" s="39"/>
      <c r="AA81" s="39"/>
      <c r="AB81" s="39"/>
      <c r="AC81" s="39"/>
      <c r="AD81" s="39"/>
      <c r="AE81" s="39"/>
      <c r="AT81" s="18" t="s">
        <v>72</v>
      </c>
      <c r="AU81" s="18" t="s">
        <v>109</v>
      </c>
      <c r="BK81" s="190">
        <f>SUM(BK82:BK113)</f>
        <v>0</v>
      </c>
    </row>
    <row r="82" s="2" customFormat="1" ht="24.15" customHeight="1">
      <c r="A82" s="39"/>
      <c r="B82" s="40"/>
      <c r="C82" s="208" t="s">
        <v>81</v>
      </c>
      <c r="D82" s="209" t="s">
        <v>134</v>
      </c>
      <c r="E82" s="210" t="s">
        <v>472</v>
      </c>
      <c r="F82" s="211" t="s">
        <v>473</v>
      </c>
      <c r="G82" s="212" t="s">
        <v>147</v>
      </c>
      <c r="H82" s="213">
        <v>1.0560000000000001</v>
      </c>
      <c r="I82" s="214"/>
      <c r="J82" s="214"/>
      <c r="K82" s="215">
        <f>ROUND(P82*H82,2)</f>
        <v>0</v>
      </c>
      <c r="L82" s="211" t="s">
        <v>138</v>
      </c>
      <c r="M82" s="45"/>
      <c r="N82" s="216" t="s">
        <v>20</v>
      </c>
      <c r="O82" s="217" t="s">
        <v>42</v>
      </c>
      <c r="P82" s="218">
        <f>I82+J82</f>
        <v>0</v>
      </c>
      <c r="Q82" s="218">
        <f>ROUND(I82*H82,2)</f>
        <v>0</v>
      </c>
      <c r="R82" s="218">
        <f>ROUND(J82*H82,2)</f>
        <v>0</v>
      </c>
      <c r="S82" s="85"/>
      <c r="T82" s="219">
        <f>S82*H82</f>
        <v>0</v>
      </c>
      <c r="U82" s="219">
        <v>0</v>
      </c>
      <c r="V82" s="219">
        <f>U82*H82</f>
        <v>0</v>
      </c>
      <c r="W82" s="219">
        <v>0</v>
      </c>
      <c r="X82" s="220">
        <f>W82*H82</f>
        <v>0</v>
      </c>
      <c r="Y82" s="39"/>
      <c r="Z82" s="39"/>
      <c r="AA82" s="39"/>
      <c r="AB82" s="39"/>
      <c r="AC82" s="39"/>
      <c r="AD82" s="39"/>
      <c r="AE82" s="39"/>
      <c r="AR82" s="221" t="s">
        <v>139</v>
      </c>
      <c r="AT82" s="221" t="s">
        <v>134</v>
      </c>
      <c r="AU82" s="221" t="s">
        <v>73</v>
      </c>
      <c r="AY82" s="18" t="s">
        <v>131</v>
      </c>
      <c r="BE82" s="222">
        <f>IF(O82="základní",K82,0)</f>
        <v>0</v>
      </c>
      <c r="BF82" s="222">
        <f>IF(O82="snížená",K82,0)</f>
        <v>0</v>
      </c>
      <c r="BG82" s="222">
        <f>IF(O82="zákl. přenesená",K82,0)</f>
        <v>0</v>
      </c>
      <c r="BH82" s="222">
        <f>IF(O82="sníž. přenesená",K82,0)</f>
        <v>0</v>
      </c>
      <c r="BI82" s="222">
        <f>IF(O82="nulová",K82,0)</f>
        <v>0</v>
      </c>
      <c r="BJ82" s="18" t="s">
        <v>81</v>
      </c>
      <c r="BK82" s="222">
        <f>ROUND(P82*H82,2)</f>
        <v>0</v>
      </c>
      <c r="BL82" s="18" t="s">
        <v>139</v>
      </c>
      <c r="BM82" s="221" t="s">
        <v>474</v>
      </c>
    </row>
    <row r="83" s="2" customFormat="1">
      <c r="A83" s="39"/>
      <c r="B83" s="40"/>
      <c r="C83" s="41"/>
      <c r="D83" s="223" t="s">
        <v>141</v>
      </c>
      <c r="E83" s="41"/>
      <c r="F83" s="224" t="s">
        <v>475</v>
      </c>
      <c r="G83" s="41"/>
      <c r="H83" s="41"/>
      <c r="I83" s="225"/>
      <c r="J83" s="225"/>
      <c r="K83" s="41"/>
      <c r="L83" s="41"/>
      <c r="M83" s="45"/>
      <c r="N83" s="226"/>
      <c r="O83" s="227"/>
      <c r="P83" s="85"/>
      <c r="Q83" s="85"/>
      <c r="R83" s="85"/>
      <c r="S83" s="85"/>
      <c r="T83" s="85"/>
      <c r="U83" s="85"/>
      <c r="V83" s="85"/>
      <c r="W83" s="85"/>
      <c r="X83" s="86"/>
      <c r="Y83" s="39"/>
      <c r="Z83" s="39"/>
      <c r="AA83" s="39"/>
      <c r="AB83" s="39"/>
      <c r="AC83" s="39"/>
      <c r="AD83" s="39"/>
      <c r="AE83" s="39"/>
      <c r="AT83" s="18" t="s">
        <v>141</v>
      </c>
      <c r="AU83" s="18" t="s">
        <v>73</v>
      </c>
    </row>
    <row r="84" s="13" customFormat="1">
      <c r="A84" s="13"/>
      <c r="B84" s="228"/>
      <c r="C84" s="229"/>
      <c r="D84" s="223" t="s">
        <v>143</v>
      </c>
      <c r="E84" s="230" t="s">
        <v>20</v>
      </c>
      <c r="F84" s="231" t="s">
        <v>476</v>
      </c>
      <c r="G84" s="229"/>
      <c r="H84" s="232">
        <v>0.69499999999999995</v>
      </c>
      <c r="I84" s="233"/>
      <c r="J84" s="233"/>
      <c r="K84" s="229"/>
      <c r="L84" s="229"/>
      <c r="M84" s="234"/>
      <c r="N84" s="235"/>
      <c r="O84" s="236"/>
      <c r="P84" s="236"/>
      <c r="Q84" s="236"/>
      <c r="R84" s="236"/>
      <c r="S84" s="236"/>
      <c r="T84" s="236"/>
      <c r="U84" s="236"/>
      <c r="V84" s="236"/>
      <c r="W84" s="236"/>
      <c r="X84" s="237"/>
      <c r="Y84" s="13"/>
      <c r="Z84" s="13"/>
      <c r="AA84" s="13"/>
      <c r="AB84" s="13"/>
      <c r="AC84" s="13"/>
      <c r="AD84" s="13"/>
      <c r="AE84" s="13"/>
      <c r="AT84" s="238" t="s">
        <v>143</v>
      </c>
      <c r="AU84" s="238" t="s">
        <v>73</v>
      </c>
      <c r="AV84" s="13" t="s">
        <v>83</v>
      </c>
      <c r="AW84" s="13" t="s">
        <v>5</v>
      </c>
      <c r="AX84" s="13" t="s">
        <v>73</v>
      </c>
      <c r="AY84" s="238" t="s">
        <v>131</v>
      </c>
    </row>
    <row r="85" s="13" customFormat="1">
      <c r="A85" s="13"/>
      <c r="B85" s="228"/>
      <c r="C85" s="229"/>
      <c r="D85" s="223" t="s">
        <v>143</v>
      </c>
      <c r="E85" s="230" t="s">
        <v>20</v>
      </c>
      <c r="F85" s="231" t="s">
        <v>477</v>
      </c>
      <c r="G85" s="229"/>
      <c r="H85" s="232">
        <v>0.34100000000000003</v>
      </c>
      <c r="I85" s="233"/>
      <c r="J85" s="233"/>
      <c r="K85" s="229"/>
      <c r="L85" s="229"/>
      <c r="M85" s="234"/>
      <c r="N85" s="235"/>
      <c r="O85" s="236"/>
      <c r="P85" s="236"/>
      <c r="Q85" s="236"/>
      <c r="R85" s="236"/>
      <c r="S85" s="236"/>
      <c r="T85" s="236"/>
      <c r="U85" s="236"/>
      <c r="V85" s="236"/>
      <c r="W85" s="236"/>
      <c r="X85" s="237"/>
      <c r="Y85" s="13"/>
      <c r="Z85" s="13"/>
      <c r="AA85" s="13"/>
      <c r="AB85" s="13"/>
      <c r="AC85" s="13"/>
      <c r="AD85" s="13"/>
      <c r="AE85" s="13"/>
      <c r="AT85" s="238" t="s">
        <v>143</v>
      </c>
      <c r="AU85" s="238" t="s">
        <v>73</v>
      </c>
      <c r="AV85" s="13" t="s">
        <v>83</v>
      </c>
      <c r="AW85" s="13" t="s">
        <v>5</v>
      </c>
      <c r="AX85" s="13" t="s">
        <v>73</v>
      </c>
      <c r="AY85" s="238" t="s">
        <v>131</v>
      </c>
    </row>
    <row r="86" s="13" customFormat="1">
      <c r="A86" s="13"/>
      <c r="B86" s="228"/>
      <c r="C86" s="229"/>
      <c r="D86" s="223" t="s">
        <v>143</v>
      </c>
      <c r="E86" s="230" t="s">
        <v>20</v>
      </c>
      <c r="F86" s="231" t="s">
        <v>478</v>
      </c>
      <c r="G86" s="229"/>
      <c r="H86" s="232">
        <v>0.02</v>
      </c>
      <c r="I86" s="233"/>
      <c r="J86" s="233"/>
      <c r="K86" s="229"/>
      <c r="L86" s="229"/>
      <c r="M86" s="234"/>
      <c r="N86" s="235"/>
      <c r="O86" s="236"/>
      <c r="P86" s="236"/>
      <c r="Q86" s="236"/>
      <c r="R86" s="236"/>
      <c r="S86" s="236"/>
      <c r="T86" s="236"/>
      <c r="U86" s="236"/>
      <c r="V86" s="236"/>
      <c r="W86" s="236"/>
      <c r="X86" s="237"/>
      <c r="Y86" s="13"/>
      <c r="Z86" s="13"/>
      <c r="AA86" s="13"/>
      <c r="AB86" s="13"/>
      <c r="AC86" s="13"/>
      <c r="AD86" s="13"/>
      <c r="AE86" s="13"/>
      <c r="AT86" s="238" t="s">
        <v>143</v>
      </c>
      <c r="AU86" s="238" t="s">
        <v>73</v>
      </c>
      <c r="AV86" s="13" t="s">
        <v>83</v>
      </c>
      <c r="AW86" s="13" t="s">
        <v>5</v>
      </c>
      <c r="AX86" s="13" t="s">
        <v>73</v>
      </c>
      <c r="AY86" s="238" t="s">
        <v>131</v>
      </c>
    </row>
    <row r="87" s="15" customFormat="1">
      <c r="A87" s="15"/>
      <c r="B87" s="260"/>
      <c r="C87" s="261"/>
      <c r="D87" s="223" t="s">
        <v>143</v>
      </c>
      <c r="E87" s="262" t="s">
        <v>20</v>
      </c>
      <c r="F87" s="263" t="s">
        <v>207</v>
      </c>
      <c r="G87" s="261"/>
      <c r="H87" s="264">
        <v>1.0560000000000001</v>
      </c>
      <c r="I87" s="265"/>
      <c r="J87" s="265"/>
      <c r="K87" s="261"/>
      <c r="L87" s="261"/>
      <c r="M87" s="266"/>
      <c r="N87" s="267"/>
      <c r="O87" s="268"/>
      <c r="P87" s="268"/>
      <c r="Q87" s="268"/>
      <c r="R87" s="268"/>
      <c r="S87" s="268"/>
      <c r="T87" s="268"/>
      <c r="U87" s="268"/>
      <c r="V87" s="268"/>
      <c r="W87" s="268"/>
      <c r="X87" s="269"/>
      <c r="Y87" s="15"/>
      <c r="Z87" s="15"/>
      <c r="AA87" s="15"/>
      <c r="AB87" s="15"/>
      <c r="AC87" s="15"/>
      <c r="AD87" s="15"/>
      <c r="AE87" s="15"/>
      <c r="AT87" s="270" t="s">
        <v>143</v>
      </c>
      <c r="AU87" s="270" t="s">
        <v>73</v>
      </c>
      <c r="AV87" s="15" t="s">
        <v>139</v>
      </c>
      <c r="AW87" s="15" t="s">
        <v>5</v>
      </c>
      <c r="AX87" s="15" t="s">
        <v>81</v>
      </c>
      <c r="AY87" s="270" t="s">
        <v>131</v>
      </c>
    </row>
    <row r="88" s="2" customFormat="1" ht="24.15" customHeight="1">
      <c r="A88" s="39"/>
      <c r="B88" s="40"/>
      <c r="C88" s="208" t="s">
        <v>184</v>
      </c>
      <c r="D88" s="208" t="s">
        <v>134</v>
      </c>
      <c r="E88" s="210" t="s">
        <v>479</v>
      </c>
      <c r="F88" s="211" t="s">
        <v>480</v>
      </c>
      <c r="G88" s="212" t="s">
        <v>227</v>
      </c>
      <c r="H88" s="213">
        <v>0.053999999999999999</v>
      </c>
      <c r="I88" s="214"/>
      <c r="J88" s="214"/>
      <c r="K88" s="215">
        <f>ROUND(P88*H88,2)</f>
        <v>0</v>
      </c>
      <c r="L88" s="211" t="s">
        <v>138</v>
      </c>
      <c r="M88" s="45"/>
      <c r="N88" s="216" t="s">
        <v>20</v>
      </c>
      <c r="O88" s="217" t="s">
        <v>42</v>
      </c>
      <c r="P88" s="218">
        <f>I88+J88</f>
        <v>0</v>
      </c>
      <c r="Q88" s="218">
        <f>ROUND(I88*H88,2)</f>
        <v>0</v>
      </c>
      <c r="R88" s="218">
        <f>ROUND(J88*H88,2)</f>
        <v>0</v>
      </c>
      <c r="S88" s="85"/>
      <c r="T88" s="219">
        <f>S88*H88</f>
        <v>0</v>
      </c>
      <c r="U88" s="219">
        <v>0</v>
      </c>
      <c r="V88" s="219">
        <f>U88*H88</f>
        <v>0</v>
      </c>
      <c r="W88" s="219">
        <v>0</v>
      </c>
      <c r="X88" s="220">
        <f>W88*H88</f>
        <v>0</v>
      </c>
      <c r="Y88" s="39"/>
      <c r="Z88" s="39"/>
      <c r="AA88" s="39"/>
      <c r="AB88" s="39"/>
      <c r="AC88" s="39"/>
      <c r="AD88" s="39"/>
      <c r="AE88" s="39"/>
      <c r="AR88" s="221" t="s">
        <v>139</v>
      </c>
      <c r="AT88" s="221" t="s">
        <v>134</v>
      </c>
      <c r="AU88" s="221" t="s">
        <v>73</v>
      </c>
      <c r="AY88" s="18" t="s">
        <v>131</v>
      </c>
      <c r="BE88" s="222">
        <f>IF(O88="základní",K88,0)</f>
        <v>0</v>
      </c>
      <c r="BF88" s="222">
        <f>IF(O88="snížená",K88,0)</f>
        <v>0</v>
      </c>
      <c r="BG88" s="222">
        <f>IF(O88="zákl. přenesená",K88,0)</f>
        <v>0</v>
      </c>
      <c r="BH88" s="222">
        <f>IF(O88="sníž. přenesená",K88,0)</f>
        <v>0</v>
      </c>
      <c r="BI88" s="222">
        <f>IF(O88="nulová",K88,0)</f>
        <v>0</v>
      </c>
      <c r="BJ88" s="18" t="s">
        <v>81</v>
      </c>
      <c r="BK88" s="222">
        <f>ROUND(P88*H88,2)</f>
        <v>0</v>
      </c>
      <c r="BL88" s="18" t="s">
        <v>139</v>
      </c>
      <c r="BM88" s="221" t="s">
        <v>481</v>
      </c>
    </row>
    <row r="89" s="2" customFormat="1">
      <c r="A89" s="39"/>
      <c r="B89" s="40"/>
      <c r="C89" s="41"/>
      <c r="D89" s="223" t="s">
        <v>141</v>
      </c>
      <c r="E89" s="41"/>
      <c r="F89" s="224" t="s">
        <v>482</v>
      </c>
      <c r="G89" s="41"/>
      <c r="H89" s="41"/>
      <c r="I89" s="225"/>
      <c r="J89" s="225"/>
      <c r="K89" s="41"/>
      <c r="L89" s="41"/>
      <c r="M89" s="45"/>
      <c r="N89" s="226"/>
      <c r="O89" s="227"/>
      <c r="P89" s="85"/>
      <c r="Q89" s="85"/>
      <c r="R89" s="85"/>
      <c r="S89" s="85"/>
      <c r="T89" s="85"/>
      <c r="U89" s="85"/>
      <c r="V89" s="85"/>
      <c r="W89" s="85"/>
      <c r="X89" s="86"/>
      <c r="Y89" s="39"/>
      <c r="Z89" s="39"/>
      <c r="AA89" s="39"/>
      <c r="AB89" s="39"/>
      <c r="AC89" s="39"/>
      <c r="AD89" s="39"/>
      <c r="AE89" s="39"/>
      <c r="AT89" s="18" t="s">
        <v>141</v>
      </c>
      <c r="AU89" s="18" t="s">
        <v>73</v>
      </c>
    </row>
    <row r="90" s="13" customFormat="1">
      <c r="A90" s="13"/>
      <c r="B90" s="228"/>
      <c r="C90" s="229"/>
      <c r="D90" s="223" t="s">
        <v>143</v>
      </c>
      <c r="E90" s="230" t="s">
        <v>20</v>
      </c>
      <c r="F90" s="231" t="s">
        <v>483</v>
      </c>
      <c r="G90" s="229"/>
      <c r="H90" s="232">
        <v>0.053999999999999999</v>
      </c>
      <c r="I90" s="233"/>
      <c r="J90" s="233"/>
      <c r="K90" s="229"/>
      <c r="L90" s="229"/>
      <c r="M90" s="234"/>
      <c r="N90" s="235"/>
      <c r="O90" s="236"/>
      <c r="P90" s="236"/>
      <c r="Q90" s="236"/>
      <c r="R90" s="236"/>
      <c r="S90" s="236"/>
      <c r="T90" s="236"/>
      <c r="U90" s="236"/>
      <c r="V90" s="236"/>
      <c r="W90" s="236"/>
      <c r="X90" s="237"/>
      <c r="Y90" s="13"/>
      <c r="Z90" s="13"/>
      <c r="AA90" s="13"/>
      <c r="AB90" s="13"/>
      <c r="AC90" s="13"/>
      <c r="AD90" s="13"/>
      <c r="AE90" s="13"/>
      <c r="AT90" s="238" t="s">
        <v>143</v>
      </c>
      <c r="AU90" s="238" t="s">
        <v>73</v>
      </c>
      <c r="AV90" s="13" t="s">
        <v>83</v>
      </c>
      <c r="AW90" s="13" t="s">
        <v>5</v>
      </c>
      <c r="AX90" s="13" t="s">
        <v>73</v>
      </c>
      <c r="AY90" s="238" t="s">
        <v>131</v>
      </c>
    </row>
    <row r="91" s="13" customFormat="1">
      <c r="A91" s="13"/>
      <c r="B91" s="228"/>
      <c r="C91" s="229"/>
      <c r="D91" s="223" t="s">
        <v>143</v>
      </c>
      <c r="E91" s="230" t="s">
        <v>20</v>
      </c>
      <c r="F91" s="231" t="s">
        <v>484</v>
      </c>
      <c r="G91" s="229"/>
      <c r="H91" s="232">
        <v>0.053999999999999999</v>
      </c>
      <c r="I91" s="233"/>
      <c r="J91" s="233"/>
      <c r="K91" s="229"/>
      <c r="L91" s="229"/>
      <c r="M91" s="234"/>
      <c r="N91" s="235"/>
      <c r="O91" s="236"/>
      <c r="P91" s="236"/>
      <c r="Q91" s="236"/>
      <c r="R91" s="236"/>
      <c r="S91" s="236"/>
      <c r="T91" s="236"/>
      <c r="U91" s="236"/>
      <c r="V91" s="236"/>
      <c r="W91" s="236"/>
      <c r="X91" s="237"/>
      <c r="Y91" s="13"/>
      <c r="Z91" s="13"/>
      <c r="AA91" s="13"/>
      <c r="AB91" s="13"/>
      <c r="AC91" s="13"/>
      <c r="AD91" s="13"/>
      <c r="AE91" s="13"/>
      <c r="AT91" s="238" t="s">
        <v>143</v>
      </c>
      <c r="AU91" s="238" t="s">
        <v>73</v>
      </c>
      <c r="AV91" s="13" t="s">
        <v>83</v>
      </c>
      <c r="AW91" s="13" t="s">
        <v>5</v>
      </c>
      <c r="AX91" s="13" t="s">
        <v>81</v>
      </c>
      <c r="AY91" s="238" t="s">
        <v>131</v>
      </c>
    </row>
    <row r="92" s="2" customFormat="1" ht="24.15" customHeight="1">
      <c r="A92" s="39"/>
      <c r="B92" s="40"/>
      <c r="C92" s="208" t="s">
        <v>83</v>
      </c>
      <c r="D92" s="209" t="s">
        <v>134</v>
      </c>
      <c r="E92" s="210" t="s">
        <v>198</v>
      </c>
      <c r="F92" s="211" t="s">
        <v>199</v>
      </c>
      <c r="G92" s="212" t="s">
        <v>200</v>
      </c>
      <c r="H92" s="213">
        <v>396</v>
      </c>
      <c r="I92" s="214"/>
      <c r="J92" s="214"/>
      <c r="K92" s="215">
        <f>ROUND(P92*H92,2)</f>
        <v>0</v>
      </c>
      <c r="L92" s="211" t="s">
        <v>138</v>
      </c>
      <c r="M92" s="45"/>
      <c r="N92" s="216" t="s">
        <v>20</v>
      </c>
      <c r="O92" s="217" t="s">
        <v>42</v>
      </c>
      <c r="P92" s="218">
        <f>I92+J92</f>
        <v>0</v>
      </c>
      <c r="Q92" s="218">
        <f>ROUND(I92*H92,2)</f>
        <v>0</v>
      </c>
      <c r="R92" s="218">
        <f>ROUND(J92*H92,2)</f>
        <v>0</v>
      </c>
      <c r="S92" s="85"/>
      <c r="T92" s="219">
        <f>S92*H92</f>
        <v>0</v>
      </c>
      <c r="U92" s="219">
        <v>0</v>
      </c>
      <c r="V92" s="219">
        <f>U92*H92</f>
        <v>0</v>
      </c>
      <c r="W92" s="219">
        <v>0</v>
      </c>
      <c r="X92" s="220">
        <f>W92*H92</f>
        <v>0</v>
      </c>
      <c r="Y92" s="39"/>
      <c r="Z92" s="39"/>
      <c r="AA92" s="39"/>
      <c r="AB92" s="39"/>
      <c r="AC92" s="39"/>
      <c r="AD92" s="39"/>
      <c r="AE92" s="39"/>
      <c r="AR92" s="221" t="s">
        <v>139</v>
      </c>
      <c r="AT92" s="221" t="s">
        <v>134</v>
      </c>
      <c r="AU92" s="221" t="s">
        <v>73</v>
      </c>
      <c r="AY92" s="18" t="s">
        <v>131</v>
      </c>
      <c r="BE92" s="222">
        <f>IF(O92="základní",K92,0)</f>
        <v>0</v>
      </c>
      <c r="BF92" s="222">
        <f>IF(O92="snížená",K92,0)</f>
        <v>0</v>
      </c>
      <c r="BG92" s="222">
        <f>IF(O92="zákl. přenesená",K92,0)</f>
        <v>0</v>
      </c>
      <c r="BH92" s="222">
        <f>IF(O92="sníž. přenesená",K92,0)</f>
        <v>0</v>
      </c>
      <c r="BI92" s="222">
        <f>IF(O92="nulová",K92,0)</f>
        <v>0</v>
      </c>
      <c r="BJ92" s="18" t="s">
        <v>81</v>
      </c>
      <c r="BK92" s="222">
        <f>ROUND(P92*H92,2)</f>
        <v>0</v>
      </c>
      <c r="BL92" s="18" t="s">
        <v>139</v>
      </c>
      <c r="BM92" s="221" t="s">
        <v>485</v>
      </c>
    </row>
    <row r="93" s="2" customFormat="1">
      <c r="A93" s="39"/>
      <c r="B93" s="40"/>
      <c r="C93" s="41"/>
      <c r="D93" s="223" t="s">
        <v>141</v>
      </c>
      <c r="E93" s="41"/>
      <c r="F93" s="224" t="s">
        <v>202</v>
      </c>
      <c r="G93" s="41"/>
      <c r="H93" s="41"/>
      <c r="I93" s="225"/>
      <c r="J93" s="225"/>
      <c r="K93" s="41"/>
      <c r="L93" s="41"/>
      <c r="M93" s="45"/>
      <c r="N93" s="226"/>
      <c r="O93" s="227"/>
      <c r="P93" s="85"/>
      <c r="Q93" s="85"/>
      <c r="R93" s="85"/>
      <c r="S93" s="85"/>
      <c r="T93" s="85"/>
      <c r="U93" s="85"/>
      <c r="V93" s="85"/>
      <c r="W93" s="85"/>
      <c r="X93" s="86"/>
      <c r="Y93" s="39"/>
      <c r="Z93" s="39"/>
      <c r="AA93" s="39"/>
      <c r="AB93" s="39"/>
      <c r="AC93" s="39"/>
      <c r="AD93" s="39"/>
      <c r="AE93" s="39"/>
      <c r="AT93" s="18" t="s">
        <v>141</v>
      </c>
      <c r="AU93" s="18" t="s">
        <v>73</v>
      </c>
    </row>
    <row r="94" s="13" customFormat="1">
      <c r="A94" s="13"/>
      <c r="B94" s="228"/>
      <c r="C94" s="229"/>
      <c r="D94" s="223" t="s">
        <v>143</v>
      </c>
      <c r="E94" s="230" t="s">
        <v>20</v>
      </c>
      <c r="F94" s="231" t="s">
        <v>486</v>
      </c>
      <c r="G94" s="229"/>
      <c r="H94" s="232">
        <v>396</v>
      </c>
      <c r="I94" s="233"/>
      <c r="J94" s="233"/>
      <c r="K94" s="229"/>
      <c r="L94" s="229"/>
      <c r="M94" s="234"/>
      <c r="N94" s="235"/>
      <c r="O94" s="236"/>
      <c r="P94" s="236"/>
      <c r="Q94" s="236"/>
      <c r="R94" s="236"/>
      <c r="S94" s="236"/>
      <c r="T94" s="236"/>
      <c r="U94" s="236"/>
      <c r="V94" s="236"/>
      <c r="W94" s="236"/>
      <c r="X94" s="237"/>
      <c r="Y94" s="13"/>
      <c r="Z94" s="13"/>
      <c r="AA94" s="13"/>
      <c r="AB94" s="13"/>
      <c r="AC94" s="13"/>
      <c r="AD94" s="13"/>
      <c r="AE94" s="13"/>
      <c r="AT94" s="238" t="s">
        <v>143</v>
      </c>
      <c r="AU94" s="238" t="s">
        <v>73</v>
      </c>
      <c r="AV94" s="13" t="s">
        <v>83</v>
      </c>
      <c r="AW94" s="13" t="s">
        <v>5</v>
      </c>
      <c r="AX94" s="13" t="s">
        <v>81</v>
      </c>
      <c r="AY94" s="238" t="s">
        <v>131</v>
      </c>
    </row>
    <row r="95" s="2" customFormat="1">
      <c r="A95" s="39"/>
      <c r="B95" s="40"/>
      <c r="C95" s="239" t="s">
        <v>151</v>
      </c>
      <c r="D95" s="240" t="s">
        <v>168</v>
      </c>
      <c r="E95" s="241" t="s">
        <v>209</v>
      </c>
      <c r="F95" s="242" t="s">
        <v>210</v>
      </c>
      <c r="G95" s="243" t="s">
        <v>187</v>
      </c>
      <c r="H95" s="244">
        <v>594</v>
      </c>
      <c r="I95" s="245"/>
      <c r="J95" s="246"/>
      <c r="K95" s="247">
        <f>ROUND(P95*H95,2)</f>
        <v>0</v>
      </c>
      <c r="L95" s="242" t="s">
        <v>138</v>
      </c>
      <c r="M95" s="248"/>
      <c r="N95" s="249" t="s">
        <v>20</v>
      </c>
      <c r="O95" s="217" t="s">
        <v>42</v>
      </c>
      <c r="P95" s="218">
        <f>I95+J95</f>
        <v>0</v>
      </c>
      <c r="Q95" s="218">
        <f>ROUND(I95*H95,2)</f>
        <v>0</v>
      </c>
      <c r="R95" s="218">
        <f>ROUND(J95*H95,2)</f>
        <v>0</v>
      </c>
      <c r="S95" s="85"/>
      <c r="T95" s="219">
        <f>S95*H95</f>
        <v>0</v>
      </c>
      <c r="U95" s="219">
        <v>1</v>
      </c>
      <c r="V95" s="219">
        <f>U95*H95</f>
        <v>594</v>
      </c>
      <c r="W95" s="219">
        <v>0</v>
      </c>
      <c r="X95" s="220">
        <f>W95*H95</f>
        <v>0</v>
      </c>
      <c r="Y95" s="39"/>
      <c r="Z95" s="39"/>
      <c r="AA95" s="39"/>
      <c r="AB95" s="39"/>
      <c r="AC95" s="39"/>
      <c r="AD95" s="39"/>
      <c r="AE95" s="39"/>
      <c r="AR95" s="221" t="s">
        <v>171</v>
      </c>
      <c r="AT95" s="221" t="s">
        <v>168</v>
      </c>
      <c r="AU95" s="221" t="s">
        <v>73</v>
      </c>
      <c r="AY95" s="18" t="s">
        <v>131</v>
      </c>
      <c r="BE95" s="222">
        <f>IF(O95="základní",K95,0)</f>
        <v>0</v>
      </c>
      <c r="BF95" s="222">
        <f>IF(O95="snížená",K95,0)</f>
        <v>0</v>
      </c>
      <c r="BG95" s="222">
        <f>IF(O95="zákl. přenesená",K95,0)</f>
        <v>0</v>
      </c>
      <c r="BH95" s="222">
        <f>IF(O95="sníž. přenesená",K95,0)</f>
        <v>0</v>
      </c>
      <c r="BI95" s="222">
        <f>IF(O95="nulová",K95,0)</f>
        <v>0</v>
      </c>
      <c r="BJ95" s="18" t="s">
        <v>81</v>
      </c>
      <c r="BK95" s="222">
        <f>ROUND(P95*H95,2)</f>
        <v>0</v>
      </c>
      <c r="BL95" s="18" t="s">
        <v>139</v>
      </c>
      <c r="BM95" s="221" t="s">
        <v>487</v>
      </c>
    </row>
    <row r="96" s="2" customFormat="1">
      <c r="A96" s="39"/>
      <c r="B96" s="40"/>
      <c r="C96" s="41"/>
      <c r="D96" s="223" t="s">
        <v>141</v>
      </c>
      <c r="E96" s="41"/>
      <c r="F96" s="224" t="s">
        <v>210</v>
      </c>
      <c r="G96" s="41"/>
      <c r="H96" s="41"/>
      <c r="I96" s="225"/>
      <c r="J96" s="225"/>
      <c r="K96" s="41"/>
      <c r="L96" s="41"/>
      <c r="M96" s="45"/>
      <c r="N96" s="226"/>
      <c r="O96" s="227"/>
      <c r="P96" s="85"/>
      <c r="Q96" s="85"/>
      <c r="R96" s="85"/>
      <c r="S96" s="85"/>
      <c r="T96" s="85"/>
      <c r="U96" s="85"/>
      <c r="V96" s="85"/>
      <c r="W96" s="85"/>
      <c r="X96" s="86"/>
      <c r="Y96" s="39"/>
      <c r="Z96" s="39"/>
      <c r="AA96" s="39"/>
      <c r="AB96" s="39"/>
      <c r="AC96" s="39"/>
      <c r="AD96" s="39"/>
      <c r="AE96" s="39"/>
      <c r="AT96" s="18" t="s">
        <v>141</v>
      </c>
      <c r="AU96" s="18" t="s">
        <v>73</v>
      </c>
    </row>
    <row r="97" s="13" customFormat="1">
      <c r="A97" s="13"/>
      <c r="B97" s="228"/>
      <c r="C97" s="229"/>
      <c r="D97" s="223" t="s">
        <v>143</v>
      </c>
      <c r="E97" s="230" t="s">
        <v>20</v>
      </c>
      <c r="F97" s="231" t="s">
        <v>488</v>
      </c>
      <c r="G97" s="229"/>
      <c r="H97" s="232">
        <v>594</v>
      </c>
      <c r="I97" s="233"/>
      <c r="J97" s="233"/>
      <c r="K97" s="229"/>
      <c r="L97" s="229"/>
      <c r="M97" s="234"/>
      <c r="N97" s="235"/>
      <c r="O97" s="236"/>
      <c r="P97" s="236"/>
      <c r="Q97" s="236"/>
      <c r="R97" s="236"/>
      <c r="S97" s="236"/>
      <c r="T97" s="236"/>
      <c r="U97" s="236"/>
      <c r="V97" s="236"/>
      <c r="W97" s="236"/>
      <c r="X97" s="237"/>
      <c r="Y97" s="13"/>
      <c r="Z97" s="13"/>
      <c r="AA97" s="13"/>
      <c r="AB97" s="13"/>
      <c r="AC97" s="13"/>
      <c r="AD97" s="13"/>
      <c r="AE97" s="13"/>
      <c r="AT97" s="238" t="s">
        <v>143</v>
      </c>
      <c r="AU97" s="238" t="s">
        <v>73</v>
      </c>
      <c r="AV97" s="13" t="s">
        <v>83</v>
      </c>
      <c r="AW97" s="13" t="s">
        <v>5</v>
      </c>
      <c r="AX97" s="13" t="s">
        <v>81</v>
      </c>
      <c r="AY97" s="238" t="s">
        <v>131</v>
      </c>
    </row>
    <row r="98" s="2" customFormat="1" ht="49.05" customHeight="1">
      <c r="A98" s="39"/>
      <c r="B98" s="40"/>
      <c r="C98" s="208" t="s">
        <v>139</v>
      </c>
      <c r="D98" s="209" t="s">
        <v>134</v>
      </c>
      <c r="E98" s="210" t="s">
        <v>294</v>
      </c>
      <c r="F98" s="211" t="s">
        <v>295</v>
      </c>
      <c r="G98" s="212" t="s">
        <v>187</v>
      </c>
      <c r="H98" s="213">
        <v>594</v>
      </c>
      <c r="I98" s="214"/>
      <c r="J98" s="214"/>
      <c r="K98" s="215">
        <f>ROUND(P98*H98,2)</f>
        <v>0</v>
      </c>
      <c r="L98" s="211" t="s">
        <v>138</v>
      </c>
      <c r="M98" s="45"/>
      <c r="N98" s="216" t="s">
        <v>20</v>
      </c>
      <c r="O98" s="217" t="s">
        <v>42</v>
      </c>
      <c r="P98" s="218">
        <f>I98+J98</f>
        <v>0</v>
      </c>
      <c r="Q98" s="218">
        <f>ROUND(I98*H98,2)</f>
        <v>0</v>
      </c>
      <c r="R98" s="218">
        <f>ROUND(J98*H98,2)</f>
        <v>0</v>
      </c>
      <c r="S98" s="85"/>
      <c r="T98" s="219">
        <f>S98*H98</f>
        <v>0</v>
      </c>
      <c r="U98" s="219">
        <v>0</v>
      </c>
      <c r="V98" s="219">
        <f>U98*H98</f>
        <v>0</v>
      </c>
      <c r="W98" s="219">
        <v>0</v>
      </c>
      <c r="X98" s="220">
        <f>W98*H98</f>
        <v>0</v>
      </c>
      <c r="Y98" s="39"/>
      <c r="Z98" s="39"/>
      <c r="AA98" s="39"/>
      <c r="AB98" s="39"/>
      <c r="AC98" s="39"/>
      <c r="AD98" s="39"/>
      <c r="AE98" s="39"/>
      <c r="AR98" s="221" t="s">
        <v>139</v>
      </c>
      <c r="AT98" s="221" t="s">
        <v>134</v>
      </c>
      <c r="AU98" s="221" t="s">
        <v>73</v>
      </c>
      <c r="AY98" s="18" t="s">
        <v>131</v>
      </c>
      <c r="BE98" s="222">
        <f>IF(O98="základní",K98,0)</f>
        <v>0</v>
      </c>
      <c r="BF98" s="222">
        <f>IF(O98="snížená",K98,0)</f>
        <v>0</v>
      </c>
      <c r="BG98" s="222">
        <f>IF(O98="zákl. přenesená",K98,0)</f>
        <v>0</v>
      </c>
      <c r="BH98" s="222">
        <f>IF(O98="sníž. přenesená",K98,0)</f>
        <v>0</v>
      </c>
      <c r="BI98" s="222">
        <f>IF(O98="nulová",K98,0)</f>
        <v>0</v>
      </c>
      <c r="BJ98" s="18" t="s">
        <v>81</v>
      </c>
      <c r="BK98" s="222">
        <f>ROUND(P98*H98,2)</f>
        <v>0</v>
      </c>
      <c r="BL98" s="18" t="s">
        <v>139</v>
      </c>
      <c r="BM98" s="221" t="s">
        <v>489</v>
      </c>
    </row>
    <row r="99" s="2" customFormat="1">
      <c r="A99" s="39"/>
      <c r="B99" s="40"/>
      <c r="C99" s="41"/>
      <c r="D99" s="223" t="s">
        <v>141</v>
      </c>
      <c r="E99" s="41"/>
      <c r="F99" s="224" t="s">
        <v>490</v>
      </c>
      <c r="G99" s="41"/>
      <c r="H99" s="41"/>
      <c r="I99" s="225"/>
      <c r="J99" s="225"/>
      <c r="K99" s="41"/>
      <c r="L99" s="41"/>
      <c r="M99" s="45"/>
      <c r="N99" s="226"/>
      <c r="O99" s="227"/>
      <c r="P99" s="85"/>
      <c r="Q99" s="85"/>
      <c r="R99" s="85"/>
      <c r="S99" s="85"/>
      <c r="T99" s="85"/>
      <c r="U99" s="85"/>
      <c r="V99" s="85"/>
      <c r="W99" s="85"/>
      <c r="X99" s="86"/>
      <c r="Y99" s="39"/>
      <c r="Z99" s="39"/>
      <c r="AA99" s="39"/>
      <c r="AB99" s="39"/>
      <c r="AC99" s="39"/>
      <c r="AD99" s="39"/>
      <c r="AE99" s="39"/>
      <c r="AT99" s="18" t="s">
        <v>141</v>
      </c>
      <c r="AU99" s="18" t="s">
        <v>73</v>
      </c>
    </row>
    <row r="100" s="2" customFormat="1" ht="24.15" customHeight="1">
      <c r="A100" s="39"/>
      <c r="B100" s="40"/>
      <c r="C100" s="208" t="s">
        <v>132</v>
      </c>
      <c r="D100" s="209" t="s">
        <v>134</v>
      </c>
      <c r="E100" s="210" t="s">
        <v>288</v>
      </c>
      <c r="F100" s="211" t="s">
        <v>289</v>
      </c>
      <c r="G100" s="212" t="s">
        <v>137</v>
      </c>
      <c r="H100" s="213">
        <v>48</v>
      </c>
      <c r="I100" s="214"/>
      <c r="J100" s="214"/>
      <c r="K100" s="215">
        <f>ROUND(P100*H100,2)</f>
        <v>0</v>
      </c>
      <c r="L100" s="211" t="s">
        <v>138</v>
      </c>
      <c r="M100" s="45"/>
      <c r="N100" s="216" t="s">
        <v>20</v>
      </c>
      <c r="O100" s="217" t="s">
        <v>42</v>
      </c>
      <c r="P100" s="218">
        <f>I100+J100</f>
        <v>0</v>
      </c>
      <c r="Q100" s="218">
        <f>ROUND(I100*H100,2)</f>
        <v>0</v>
      </c>
      <c r="R100" s="218">
        <f>ROUND(J100*H100,2)</f>
        <v>0</v>
      </c>
      <c r="S100" s="85"/>
      <c r="T100" s="219">
        <f>S100*H100</f>
        <v>0</v>
      </c>
      <c r="U100" s="219">
        <v>0</v>
      </c>
      <c r="V100" s="219">
        <f>U100*H100</f>
        <v>0</v>
      </c>
      <c r="W100" s="219">
        <v>0</v>
      </c>
      <c r="X100" s="220">
        <f>W100*H100</f>
        <v>0</v>
      </c>
      <c r="Y100" s="39"/>
      <c r="Z100" s="39"/>
      <c r="AA100" s="39"/>
      <c r="AB100" s="39"/>
      <c r="AC100" s="39"/>
      <c r="AD100" s="39"/>
      <c r="AE100" s="39"/>
      <c r="AR100" s="221" t="s">
        <v>139</v>
      </c>
      <c r="AT100" s="221" t="s">
        <v>134</v>
      </c>
      <c r="AU100" s="221" t="s">
        <v>73</v>
      </c>
      <c r="AY100" s="18" t="s">
        <v>131</v>
      </c>
      <c r="BE100" s="222">
        <f>IF(O100="základní",K100,0)</f>
        <v>0</v>
      </c>
      <c r="BF100" s="222">
        <f>IF(O100="snížená",K100,0)</f>
        <v>0</v>
      </c>
      <c r="BG100" s="222">
        <f>IF(O100="zákl. přenesená",K100,0)</f>
        <v>0</v>
      </c>
      <c r="BH100" s="222">
        <f>IF(O100="sníž. přenesená",K100,0)</f>
        <v>0</v>
      </c>
      <c r="BI100" s="222">
        <f>IF(O100="nulová",K100,0)</f>
        <v>0</v>
      </c>
      <c r="BJ100" s="18" t="s">
        <v>81</v>
      </c>
      <c r="BK100" s="222">
        <f>ROUND(P100*H100,2)</f>
        <v>0</v>
      </c>
      <c r="BL100" s="18" t="s">
        <v>139</v>
      </c>
      <c r="BM100" s="221" t="s">
        <v>491</v>
      </c>
    </row>
    <row r="101" s="2" customFormat="1">
      <c r="A101" s="39"/>
      <c r="B101" s="40"/>
      <c r="C101" s="41"/>
      <c r="D101" s="223" t="s">
        <v>141</v>
      </c>
      <c r="E101" s="41"/>
      <c r="F101" s="224" t="s">
        <v>291</v>
      </c>
      <c r="G101" s="41"/>
      <c r="H101" s="41"/>
      <c r="I101" s="225"/>
      <c r="J101" s="225"/>
      <c r="K101" s="41"/>
      <c r="L101" s="41"/>
      <c r="M101" s="45"/>
      <c r="N101" s="226"/>
      <c r="O101" s="227"/>
      <c r="P101" s="85"/>
      <c r="Q101" s="85"/>
      <c r="R101" s="85"/>
      <c r="S101" s="85"/>
      <c r="T101" s="85"/>
      <c r="U101" s="85"/>
      <c r="V101" s="85"/>
      <c r="W101" s="85"/>
      <c r="X101" s="86"/>
      <c r="Y101" s="39"/>
      <c r="Z101" s="39"/>
      <c r="AA101" s="39"/>
      <c r="AB101" s="39"/>
      <c r="AC101" s="39"/>
      <c r="AD101" s="39"/>
      <c r="AE101" s="39"/>
      <c r="AT101" s="18" t="s">
        <v>141</v>
      </c>
      <c r="AU101" s="18" t="s">
        <v>73</v>
      </c>
    </row>
    <row r="102" s="13" customFormat="1">
      <c r="A102" s="13"/>
      <c r="B102" s="228"/>
      <c r="C102" s="229"/>
      <c r="D102" s="223" t="s">
        <v>143</v>
      </c>
      <c r="E102" s="230" t="s">
        <v>20</v>
      </c>
      <c r="F102" s="231" t="s">
        <v>438</v>
      </c>
      <c r="G102" s="229"/>
      <c r="H102" s="232">
        <v>16</v>
      </c>
      <c r="I102" s="233"/>
      <c r="J102" s="233"/>
      <c r="K102" s="229"/>
      <c r="L102" s="229"/>
      <c r="M102" s="234"/>
      <c r="N102" s="235"/>
      <c r="O102" s="236"/>
      <c r="P102" s="236"/>
      <c r="Q102" s="236"/>
      <c r="R102" s="236"/>
      <c r="S102" s="236"/>
      <c r="T102" s="236"/>
      <c r="U102" s="236"/>
      <c r="V102" s="236"/>
      <c r="W102" s="236"/>
      <c r="X102" s="237"/>
      <c r="Y102" s="13"/>
      <c r="Z102" s="13"/>
      <c r="AA102" s="13"/>
      <c r="AB102" s="13"/>
      <c r="AC102" s="13"/>
      <c r="AD102" s="13"/>
      <c r="AE102" s="13"/>
      <c r="AT102" s="238" t="s">
        <v>143</v>
      </c>
      <c r="AU102" s="238" t="s">
        <v>73</v>
      </c>
      <c r="AV102" s="13" t="s">
        <v>83</v>
      </c>
      <c r="AW102" s="13" t="s">
        <v>5</v>
      </c>
      <c r="AX102" s="13" t="s">
        <v>73</v>
      </c>
      <c r="AY102" s="238" t="s">
        <v>131</v>
      </c>
    </row>
    <row r="103" s="13" customFormat="1">
      <c r="A103" s="13"/>
      <c r="B103" s="228"/>
      <c r="C103" s="229"/>
      <c r="D103" s="223" t="s">
        <v>143</v>
      </c>
      <c r="E103" s="230" t="s">
        <v>20</v>
      </c>
      <c r="F103" s="231" t="s">
        <v>492</v>
      </c>
      <c r="G103" s="229"/>
      <c r="H103" s="232">
        <v>24</v>
      </c>
      <c r="I103" s="233"/>
      <c r="J103" s="233"/>
      <c r="K103" s="229"/>
      <c r="L103" s="229"/>
      <c r="M103" s="234"/>
      <c r="N103" s="235"/>
      <c r="O103" s="236"/>
      <c r="P103" s="236"/>
      <c r="Q103" s="236"/>
      <c r="R103" s="236"/>
      <c r="S103" s="236"/>
      <c r="T103" s="236"/>
      <c r="U103" s="236"/>
      <c r="V103" s="236"/>
      <c r="W103" s="236"/>
      <c r="X103" s="237"/>
      <c r="Y103" s="13"/>
      <c r="Z103" s="13"/>
      <c r="AA103" s="13"/>
      <c r="AB103" s="13"/>
      <c r="AC103" s="13"/>
      <c r="AD103" s="13"/>
      <c r="AE103" s="13"/>
      <c r="AT103" s="238" t="s">
        <v>143</v>
      </c>
      <c r="AU103" s="238" t="s">
        <v>73</v>
      </c>
      <c r="AV103" s="13" t="s">
        <v>83</v>
      </c>
      <c r="AW103" s="13" t="s">
        <v>5</v>
      </c>
      <c r="AX103" s="13" t="s">
        <v>73</v>
      </c>
      <c r="AY103" s="238" t="s">
        <v>131</v>
      </c>
    </row>
    <row r="104" s="13" customFormat="1">
      <c r="A104" s="13"/>
      <c r="B104" s="228"/>
      <c r="C104" s="229"/>
      <c r="D104" s="223" t="s">
        <v>143</v>
      </c>
      <c r="E104" s="230" t="s">
        <v>20</v>
      </c>
      <c r="F104" s="231" t="s">
        <v>493</v>
      </c>
      <c r="G104" s="229"/>
      <c r="H104" s="232">
        <v>8</v>
      </c>
      <c r="I104" s="233"/>
      <c r="J104" s="233"/>
      <c r="K104" s="229"/>
      <c r="L104" s="229"/>
      <c r="M104" s="234"/>
      <c r="N104" s="235"/>
      <c r="O104" s="236"/>
      <c r="P104" s="236"/>
      <c r="Q104" s="236"/>
      <c r="R104" s="236"/>
      <c r="S104" s="236"/>
      <c r="T104" s="236"/>
      <c r="U104" s="236"/>
      <c r="V104" s="236"/>
      <c r="W104" s="236"/>
      <c r="X104" s="237"/>
      <c r="Y104" s="13"/>
      <c r="Z104" s="13"/>
      <c r="AA104" s="13"/>
      <c r="AB104" s="13"/>
      <c r="AC104" s="13"/>
      <c r="AD104" s="13"/>
      <c r="AE104" s="13"/>
      <c r="AT104" s="238" t="s">
        <v>143</v>
      </c>
      <c r="AU104" s="238" t="s">
        <v>73</v>
      </c>
      <c r="AV104" s="13" t="s">
        <v>83</v>
      </c>
      <c r="AW104" s="13" t="s">
        <v>5</v>
      </c>
      <c r="AX104" s="13" t="s">
        <v>73</v>
      </c>
      <c r="AY104" s="238" t="s">
        <v>131</v>
      </c>
    </row>
    <row r="105" s="15" customFormat="1">
      <c r="A105" s="15"/>
      <c r="B105" s="260"/>
      <c r="C105" s="261"/>
      <c r="D105" s="223" t="s">
        <v>143</v>
      </c>
      <c r="E105" s="262" t="s">
        <v>20</v>
      </c>
      <c r="F105" s="263" t="s">
        <v>207</v>
      </c>
      <c r="G105" s="261"/>
      <c r="H105" s="264">
        <v>48</v>
      </c>
      <c r="I105" s="265"/>
      <c r="J105" s="265"/>
      <c r="K105" s="261"/>
      <c r="L105" s="261"/>
      <c r="M105" s="266"/>
      <c r="N105" s="267"/>
      <c r="O105" s="268"/>
      <c r="P105" s="268"/>
      <c r="Q105" s="268"/>
      <c r="R105" s="268"/>
      <c r="S105" s="268"/>
      <c r="T105" s="268"/>
      <c r="U105" s="268"/>
      <c r="V105" s="268"/>
      <c r="W105" s="268"/>
      <c r="X105" s="269"/>
      <c r="Y105" s="15"/>
      <c r="Z105" s="15"/>
      <c r="AA105" s="15"/>
      <c r="AB105" s="15"/>
      <c r="AC105" s="15"/>
      <c r="AD105" s="15"/>
      <c r="AE105" s="15"/>
      <c r="AT105" s="270" t="s">
        <v>143</v>
      </c>
      <c r="AU105" s="270" t="s">
        <v>73</v>
      </c>
      <c r="AV105" s="15" t="s">
        <v>139</v>
      </c>
      <c r="AW105" s="15" t="s">
        <v>5</v>
      </c>
      <c r="AX105" s="15" t="s">
        <v>81</v>
      </c>
      <c r="AY105" s="270" t="s">
        <v>131</v>
      </c>
    </row>
    <row r="106" s="2" customFormat="1" ht="37.8" customHeight="1">
      <c r="A106" s="39"/>
      <c r="B106" s="40"/>
      <c r="C106" s="208" t="s">
        <v>167</v>
      </c>
      <c r="D106" s="209" t="s">
        <v>134</v>
      </c>
      <c r="E106" s="210" t="s">
        <v>431</v>
      </c>
      <c r="F106" s="211" t="s">
        <v>432</v>
      </c>
      <c r="G106" s="212" t="s">
        <v>137</v>
      </c>
      <c r="H106" s="213">
        <v>10</v>
      </c>
      <c r="I106" s="214"/>
      <c r="J106" s="214"/>
      <c r="K106" s="215">
        <f>ROUND(P106*H106,2)</f>
        <v>0</v>
      </c>
      <c r="L106" s="211" t="s">
        <v>138</v>
      </c>
      <c r="M106" s="45"/>
      <c r="N106" s="216" t="s">
        <v>20</v>
      </c>
      <c r="O106" s="217" t="s">
        <v>42</v>
      </c>
      <c r="P106" s="218">
        <f>I106+J106</f>
        <v>0</v>
      </c>
      <c r="Q106" s="218">
        <f>ROUND(I106*H106,2)</f>
        <v>0</v>
      </c>
      <c r="R106" s="218">
        <f>ROUND(J106*H106,2)</f>
        <v>0</v>
      </c>
      <c r="S106" s="85"/>
      <c r="T106" s="219">
        <f>S106*H106</f>
        <v>0</v>
      </c>
      <c r="U106" s="219">
        <v>0</v>
      </c>
      <c r="V106" s="219">
        <f>U106*H106</f>
        <v>0</v>
      </c>
      <c r="W106" s="219">
        <v>0</v>
      </c>
      <c r="X106" s="220">
        <f>W106*H106</f>
        <v>0</v>
      </c>
      <c r="Y106" s="39"/>
      <c r="Z106" s="39"/>
      <c r="AA106" s="39"/>
      <c r="AB106" s="39"/>
      <c r="AC106" s="39"/>
      <c r="AD106" s="39"/>
      <c r="AE106" s="39"/>
      <c r="AR106" s="221" t="s">
        <v>139</v>
      </c>
      <c r="AT106" s="221" t="s">
        <v>134</v>
      </c>
      <c r="AU106" s="221" t="s">
        <v>73</v>
      </c>
      <c r="AY106" s="18" t="s">
        <v>131</v>
      </c>
      <c r="BE106" s="222">
        <f>IF(O106="základní",K106,0)</f>
        <v>0</v>
      </c>
      <c r="BF106" s="222">
        <f>IF(O106="snížená",K106,0)</f>
        <v>0</v>
      </c>
      <c r="BG106" s="222">
        <f>IF(O106="zákl. přenesená",K106,0)</f>
        <v>0</v>
      </c>
      <c r="BH106" s="222">
        <f>IF(O106="sníž. přenesená",K106,0)</f>
        <v>0</v>
      </c>
      <c r="BI106" s="222">
        <f>IF(O106="nulová",K106,0)</f>
        <v>0</v>
      </c>
      <c r="BJ106" s="18" t="s">
        <v>81</v>
      </c>
      <c r="BK106" s="222">
        <f>ROUND(P106*H106,2)</f>
        <v>0</v>
      </c>
      <c r="BL106" s="18" t="s">
        <v>139</v>
      </c>
      <c r="BM106" s="221" t="s">
        <v>494</v>
      </c>
    </row>
    <row r="107" s="2" customFormat="1">
      <c r="A107" s="39"/>
      <c r="B107" s="40"/>
      <c r="C107" s="41"/>
      <c r="D107" s="223" t="s">
        <v>141</v>
      </c>
      <c r="E107" s="41"/>
      <c r="F107" s="224" t="s">
        <v>434</v>
      </c>
      <c r="G107" s="41"/>
      <c r="H107" s="41"/>
      <c r="I107" s="225"/>
      <c r="J107" s="225"/>
      <c r="K107" s="41"/>
      <c r="L107" s="41"/>
      <c r="M107" s="45"/>
      <c r="N107" s="226"/>
      <c r="O107" s="227"/>
      <c r="P107" s="85"/>
      <c r="Q107" s="85"/>
      <c r="R107" s="85"/>
      <c r="S107" s="85"/>
      <c r="T107" s="85"/>
      <c r="U107" s="85"/>
      <c r="V107" s="85"/>
      <c r="W107" s="85"/>
      <c r="X107" s="86"/>
      <c r="Y107" s="39"/>
      <c r="Z107" s="39"/>
      <c r="AA107" s="39"/>
      <c r="AB107" s="39"/>
      <c r="AC107" s="39"/>
      <c r="AD107" s="39"/>
      <c r="AE107" s="39"/>
      <c r="AT107" s="18" t="s">
        <v>141</v>
      </c>
      <c r="AU107" s="18" t="s">
        <v>73</v>
      </c>
    </row>
    <row r="108" s="2" customFormat="1" ht="24.15" customHeight="1">
      <c r="A108" s="39"/>
      <c r="B108" s="40"/>
      <c r="C108" s="208" t="s">
        <v>174</v>
      </c>
      <c r="D108" s="209" t="s">
        <v>134</v>
      </c>
      <c r="E108" s="210" t="s">
        <v>435</v>
      </c>
      <c r="F108" s="211" t="s">
        <v>436</v>
      </c>
      <c r="G108" s="212" t="s">
        <v>137</v>
      </c>
      <c r="H108" s="213">
        <v>10</v>
      </c>
      <c r="I108" s="214"/>
      <c r="J108" s="214"/>
      <c r="K108" s="215">
        <f>ROUND(P108*H108,2)</f>
        <v>0</v>
      </c>
      <c r="L108" s="211" t="s">
        <v>138</v>
      </c>
      <c r="M108" s="45"/>
      <c r="N108" s="216" t="s">
        <v>20</v>
      </c>
      <c r="O108" s="217" t="s">
        <v>42</v>
      </c>
      <c r="P108" s="218">
        <f>I108+J108</f>
        <v>0</v>
      </c>
      <c r="Q108" s="218">
        <f>ROUND(I108*H108,2)</f>
        <v>0</v>
      </c>
      <c r="R108" s="218">
        <f>ROUND(J108*H108,2)</f>
        <v>0</v>
      </c>
      <c r="S108" s="85"/>
      <c r="T108" s="219">
        <f>S108*H108</f>
        <v>0</v>
      </c>
      <c r="U108" s="219">
        <v>0</v>
      </c>
      <c r="V108" s="219">
        <f>U108*H108</f>
        <v>0</v>
      </c>
      <c r="W108" s="219">
        <v>0</v>
      </c>
      <c r="X108" s="220">
        <f>W108*H108</f>
        <v>0</v>
      </c>
      <c r="Y108" s="39"/>
      <c r="Z108" s="39"/>
      <c r="AA108" s="39"/>
      <c r="AB108" s="39"/>
      <c r="AC108" s="39"/>
      <c r="AD108" s="39"/>
      <c r="AE108" s="39"/>
      <c r="AR108" s="221" t="s">
        <v>139</v>
      </c>
      <c r="AT108" s="221" t="s">
        <v>134</v>
      </c>
      <c r="AU108" s="221" t="s">
        <v>73</v>
      </c>
      <c r="AY108" s="18" t="s">
        <v>131</v>
      </c>
      <c r="BE108" s="222">
        <f>IF(O108="základní",K108,0)</f>
        <v>0</v>
      </c>
      <c r="BF108" s="222">
        <f>IF(O108="snížená",K108,0)</f>
        <v>0</v>
      </c>
      <c r="BG108" s="222">
        <f>IF(O108="zákl. přenesená",K108,0)</f>
        <v>0</v>
      </c>
      <c r="BH108" s="222">
        <f>IF(O108="sníž. přenesená",K108,0)</f>
        <v>0</v>
      </c>
      <c r="BI108" s="222">
        <f>IF(O108="nulová",K108,0)</f>
        <v>0</v>
      </c>
      <c r="BJ108" s="18" t="s">
        <v>81</v>
      </c>
      <c r="BK108" s="222">
        <f>ROUND(P108*H108,2)</f>
        <v>0</v>
      </c>
      <c r="BL108" s="18" t="s">
        <v>139</v>
      </c>
      <c r="BM108" s="221" t="s">
        <v>495</v>
      </c>
    </row>
    <row r="109" s="2" customFormat="1">
      <c r="A109" s="39"/>
      <c r="B109" s="40"/>
      <c r="C109" s="41"/>
      <c r="D109" s="223" t="s">
        <v>141</v>
      </c>
      <c r="E109" s="41"/>
      <c r="F109" s="224" t="s">
        <v>436</v>
      </c>
      <c r="G109" s="41"/>
      <c r="H109" s="41"/>
      <c r="I109" s="225"/>
      <c r="J109" s="225"/>
      <c r="K109" s="41"/>
      <c r="L109" s="41"/>
      <c r="M109" s="45"/>
      <c r="N109" s="226"/>
      <c r="O109" s="227"/>
      <c r="P109" s="85"/>
      <c r="Q109" s="85"/>
      <c r="R109" s="85"/>
      <c r="S109" s="85"/>
      <c r="T109" s="85"/>
      <c r="U109" s="85"/>
      <c r="V109" s="85"/>
      <c r="W109" s="85"/>
      <c r="X109" s="86"/>
      <c r="Y109" s="39"/>
      <c r="Z109" s="39"/>
      <c r="AA109" s="39"/>
      <c r="AB109" s="39"/>
      <c r="AC109" s="39"/>
      <c r="AD109" s="39"/>
      <c r="AE109" s="39"/>
      <c r="AT109" s="18" t="s">
        <v>141</v>
      </c>
      <c r="AU109" s="18" t="s">
        <v>73</v>
      </c>
    </row>
    <row r="110" s="2" customFormat="1" ht="33" customHeight="1">
      <c r="A110" s="39"/>
      <c r="B110" s="40"/>
      <c r="C110" s="208" t="s">
        <v>171</v>
      </c>
      <c r="D110" s="279" t="s">
        <v>134</v>
      </c>
      <c r="E110" s="210" t="s">
        <v>360</v>
      </c>
      <c r="F110" s="211" t="s">
        <v>361</v>
      </c>
      <c r="G110" s="212" t="s">
        <v>137</v>
      </c>
      <c r="H110" s="213">
        <v>2</v>
      </c>
      <c r="I110" s="214"/>
      <c r="J110" s="214"/>
      <c r="K110" s="215">
        <f>ROUND(P110*H110,2)</f>
        <v>0</v>
      </c>
      <c r="L110" s="211" t="s">
        <v>138</v>
      </c>
      <c r="M110" s="45"/>
      <c r="N110" s="216" t="s">
        <v>20</v>
      </c>
      <c r="O110" s="217" t="s">
        <v>42</v>
      </c>
      <c r="P110" s="218">
        <f>I110+J110</f>
        <v>0</v>
      </c>
      <c r="Q110" s="218">
        <f>ROUND(I110*H110,2)</f>
        <v>0</v>
      </c>
      <c r="R110" s="218">
        <f>ROUND(J110*H110,2)</f>
        <v>0</v>
      </c>
      <c r="S110" s="85"/>
      <c r="T110" s="219">
        <f>S110*H110</f>
        <v>0</v>
      </c>
      <c r="U110" s="219">
        <v>0</v>
      </c>
      <c r="V110" s="219">
        <f>U110*H110</f>
        <v>0</v>
      </c>
      <c r="W110" s="219">
        <v>0</v>
      </c>
      <c r="X110" s="220">
        <f>W110*H110</f>
        <v>0</v>
      </c>
      <c r="Y110" s="39"/>
      <c r="Z110" s="39"/>
      <c r="AA110" s="39"/>
      <c r="AB110" s="39"/>
      <c r="AC110" s="39"/>
      <c r="AD110" s="39"/>
      <c r="AE110" s="39"/>
      <c r="AR110" s="221" t="s">
        <v>139</v>
      </c>
      <c r="AT110" s="221" t="s">
        <v>134</v>
      </c>
      <c r="AU110" s="221" t="s">
        <v>73</v>
      </c>
      <c r="AY110" s="18" t="s">
        <v>131</v>
      </c>
      <c r="BE110" s="222">
        <f>IF(O110="základní",K110,0)</f>
        <v>0</v>
      </c>
      <c r="BF110" s="222">
        <f>IF(O110="snížená",K110,0)</f>
        <v>0</v>
      </c>
      <c r="BG110" s="222">
        <f>IF(O110="zákl. přenesená",K110,0)</f>
        <v>0</v>
      </c>
      <c r="BH110" s="222">
        <f>IF(O110="sníž. přenesená",K110,0)</f>
        <v>0</v>
      </c>
      <c r="BI110" s="222">
        <f>IF(O110="nulová",K110,0)</f>
        <v>0</v>
      </c>
      <c r="BJ110" s="18" t="s">
        <v>81</v>
      </c>
      <c r="BK110" s="222">
        <f>ROUND(P110*H110,2)</f>
        <v>0</v>
      </c>
      <c r="BL110" s="18" t="s">
        <v>139</v>
      </c>
      <c r="BM110" s="221" t="s">
        <v>496</v>
      </c>
    </row>
    <row r="111" s="2" customFormat="1">
      <c r="A111" s="39"/>
      <c r="B111" s="40"/>
      <c r="C111" s="41"/>
      <c r="D111" s="223" t="s">
        <v>141</v>
      </c>
      <c r="E111" s="41"/>
      <c r="F111" s="224" t="s">
        <v>497</v>
      </c>
      <c r="G111" s="41"/>
      <c r="H111" s="41"/>
      <c r="I111" s="225"/>
      <c r="J111" s="225"/>
      <c r="K111" s="41"/>
      <c r="L111" s="41"/>
      <c r="M111" s="45"/>
      <c r="N111" s="226"/>
      <c r="O111" s="227"/>
      <c r="P111" s="85"/>
      <c r="Q111" s="85"/>
      <c r="R111" s="85"/>
      <c r="S111" s="85"/>
      <c r="T111" s="85"/>
      <c r="U111" s="85"/>
      <c r="V111" s="85"/>
      <c r="W111" s="85"/>
      <c r="X111" s="86"/>
      <c r="Y111" s="39"/>
      <c r="Z111" s="39"/>
      <c r="AA111" s="39"/>
      <c r="AB111" s="39"/>
      <c r="AC111" s="39"/>
      <c r="AD111" s="39"/>
      <c r="AE111" s="39"/>
      <c r="AT111" s="18" t="s">
        <v>141</v>
      </c>
      <c r="AU111" s="18" t="s">
        <v>73</v>
      </c>
    </row>
    <row r="112" s="14" customFormat="1">
      <c r="A112" s="14"/>
      <c r="B112" s="250"/>
      <c r="C112" s="251"/>
      <c r="D112" s="223" t="s">
        <v>143</v>
      </c>
      <c r="E112" s="252" t="s">
        <v>20</v>
      </c>
      <c r="F112" s="253" t="s">
        <v>498</v>
      </c>
      <c r="G112" s="251"/>
      <c r="H112" s="252" t="s">
        <v>20</v>
      </c>
      <c r="I112" s="254"/>
      <c r="J112" s="254"/>
      <c r="K112" s="251"/>
      <c r="L112" s="251"/>
      <c r="M112" s="255"/>
      <c r="N112" s="256"/>
      <c r="O112" s="257"/>
      <c r="P112" s="257"/>
      <c r="Q112" s="257"/>
      <c r="R112" s="257"/>
      <c r="S112" s="257"/>
      <c r="T112" s="257"/>
      <c r="U112" s="257"/>
      <c r="V112" s="257"/>
      <c r="W112" s="257"/>
      <c r="X112" s="258"/>
      <c r="Y112" s="14"/>
      <c r="Z112" s="14"/>
      <c r="AA112" s="14"/>
      <c r="AB112" s="14"/>
      <c r="AC112" s="14"/>
      <c r="AD112" s="14"/>
      <c r="AE112" s="14"/>
      <c r="AT112" s="259" t="s">
        <v>143</v>
      </c>
      <c r="AU112" s="259" t="s">
        <v>73</v>
      </c>
      <c r="AV112" s="14" t="s">
        <v>81</v>
      </c>
      <c r="AW112" s="14" t="s">
        <v>5</v>
      </c>
      <c r="AX112" s="14" t="s">
        <v>73</v>
      </c>
      <c r="AY112" s="259" t="s">
        <v>131</v>
      </c>
    </row>
    <row r="113" s="13" customFormat="1">
      <c r="A113" s="13"/>
      <c r="B113" s="228"/>
      <c r="C113" s="229"/>
      <c r="D113" s="223" t="s">
        <v>143</v>
      </c>
      <c r="E113" s="230" t="s">
        <v>20</v>
      </c>
      <c r="F113" s="231" t="s">
        <v>83</v>
      </c>
      <c r="G113" s="229"/>
      <c r="H113" s="232">
        <v>2</v>
      </c>
      <c r="I113" s="233"/>
      <c r="J113" s="233"/>
      <c r="K113" s="229"/>
      <c r="L113" s="229"/>
      <c r="M113" s="234"/>
      <c r="N113" s="275"/>
      <c r="O113" s="276"/>
      <c r="P113" s="276"/>
      <c r="Q113" s="276"/>
      <c r="R113" s="276"/>
      <c r="S113" s="276"/>
      <c r="T113" s="276"/>
      <c r="U113" s="276"/>
      <c r="V113" s="276"/>
      <c r="W113" s="276"/>
      <c r="X113" s="277"/>
      <c r="Y113" s="13"/>
      <c r="Z113" s="13"/>
      <c r="AA113" s="13"/>
      <c r="AB113" s="13"/>
      <c r="AC113" s="13"/>
      <c r="AD113" s="13"/>
      <c r="AE113" s="13"/>
      <c r="AT113" s="238" t="s">
        <v>143</v>
      </c>
      <c r="AU113" s="238" t="s">
        <v>73</v>
      </c>
      <c r="AV113" s="13" t="s">
        <v>83</v>
      </c>
      <c r="AW113" s="13" t="s">
        <v>5</v>
      </c>
      <c r="AX113" s="13" t="s">
        <v>81</v>
      </c>
      <c r="AY113" s="238" t="s">
        <v>131</v>
      </c>
    </row>
    <row r="114" s="2" customFormat="1" ht="6.96" customHeight="1">
      <c r="A114" s="39"/>
      <c r="B114" s="60"/>
      <c r="C114" s="61"/>
      <c r="D114" s="61"/>
      <c r="E114" s="61"/>
      <c r="F114" s="61"/>
      <c r="G114" s="61"/>
      <c r="H114" s="61"/>
      <c r="I114" s="61"/>
      <c r="J114" s="61"/>
      <c r="K114" s="61"/>
      <c r="L114" s="61"/>
      <c r="M114" s="45"/>
      <c r="N114" s="39"/>
      <c r="P114" s="39"/>
      <c r="Q114" s="39"/>
      <c r="R114" s="39"/>
      <c r="S114" s="39"/>
      <c r="T114" s="39"/>
      <c r="U114" s="39"/>
      <c r="V114" s="39"/>
      <c r="W114" s="39"/>
      <c r="X114" s="39"/>
      <c r="Y114" s="39"/>
      <c r="Z114" s="39"/>
      <c r="AA114" s="39"/>
      <c r="AB114" s="39"/>
      <c r="AC114" s="39"/>
      <c r="AD114" s="39"/>
      <c r="AE114" s="39"/>
    </row>
  </sheetData>
  <sheetProtection sheet="1" autoFilter="0" formatColumns="0" formatRows="0" objects="1" scenarios="1" spinCount="100000" saltValue="jtgKbeLhWnUwSoSvaJNhhYbowz2s5fR7kXmzVRk4S4hmUj57b5j+tY/zJIVcbAJgehCE4uotw+hu3p4PcKkQNQ==" hashValue="NPlSeplidyh4F9FHvKj7dlCRx5NmStosT7xxYB91SL+UNA8nRCvmLZ8VMWmoYaEaQHHx21FZe5HQ5R0/Kx3Ifg==" algorithmName="SHA-512" password="CC35"/>
  <autoFilter ref="C80:L113"/>
  <mergeCells count="9">
    <mergeCell ref="E7:H7"/>
    <mergeCell ref="E9:H9"/>
    <mergeCell ref="E18:H18"/>
    <mergeCell ref="E27:H27"/>
    <mergeCell ref="E50:H50"/>
    <mergeCell ref="E52:H52"/>
    <mergeCell ref="E71:H71"/>
    <mergeCell ref="E73:H7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92</v>
      </c>
    </row>
    <row r="3" s="1" customFormat="1" ht="6.96" customHeight="1">
      <c r="B3" s="130"/>
      <c r="C3" s="131"/>
      <c r="D3" s="131"/>
      <c r="E3" s="131"/>
      <c r="F3" s="131"/>
      <c r="G3" s="131"/>
      <c r="H3" s="131"/>
      <c r="I3" s="131"/>
      <c r="J3" s="131"/>
      <c r="K3" s="131"/>
      <c r="L3" s="131"/>
      <c r="M3" s="21"/>
      <c r="AT3" s="18" t="s">
        <v>83</v>
      </c>
    </row>
    <row r="4" s="1" customFormat="1" ht="24.96" customHeight="1">
      <c r="B4" s="21"/>
      <c r="D4" s="132" t="s">
        <v>99</v>
      </c>
      <c r="M4" s="21"/>
      <c r="N4" s="133" t="s">
        <v>11</v>
      </c>
      <c r="AT4" s="18" t="s">
        <v>4</v>
      </c>
    </row>
    <row r="5" s="1" customFormat="1" ht="6.96" customHeight="1">
      <c r="B5" s="21"/>
      <c r="M5" s="21"/>
    </row>
    <row r="6" s="1" customFormat="1" ht="12" customHeight="1">
      <c r="B6" s="21"/>
      <c r="D6" s="134" t="s">
        <v>17</v>
      </c>
      <c r="M6" s="21"/>
    </row>
    <row r="7" s="1" customFormat="1" ht="16.5" customHeight="1">
      <c r="B7" s="21"/>
      <c r="E7" s="135" t="str">
        <f>'Rekapitulace zakázky'!K6</f>
        <v>Oprava staniční koleje v žst. Ústí n.L západ 2, 2b.SK</v>
      </c>
      <c r="F7" s="134"/>
      <c r="G7" s="134"/>
      <c r="H7" s="134"/>
      <c r="M7" s="21"/>
    </row>
    <row r="8" s="2" customFormat="1" ht="12" customHeight="1">
      <c r="A8" s="39"/>
      <c r="B8" s="45"/>
      <c r="C8" s="39"/>
      <c r="D8" s="134" t="s">
        <v>100</v>
      </c>
      <c r="E8" s="39"/>
      <c r="F8" s="39"/>
      <c r="G8" s="39"/>
      <c r="H8" s="39"/>
      <c r="I8" s="39"/>
      <c r="J8" s="39"/>
      <c r="K8" s="39"/>
      <c r="L8" s="39"/>
      <c r="M8" s="136"/>
      <c r="S8" s="39"/>
      <c r="T8" s="39"/>
      <c r="U8" s="39"/>
      <c r="V8" s="39"/>
      <c r="W8" s="39"/>
      <c r="X8" s="39"/>
      <c r="Y8" s="39"/>
      <c r="Z8" s="39"/>
      <c r="AA8" s="39"/>
      <c r="AB8" s="39"/>
      <c r="AC8" s="39"/>
      <c r="AD8" s="39"/>
      <c r="AE8" s="39"/>
    </row>
    <row r="9" s="2" customFormat="1" ht="16.5" customHeight="1">
      <c r="A9" s="39"/>
      <c r="B9" s="45"/>
      <c r="C9" s="39"/>
      <c r="D9" s="39"/>
      <c r="E9" s="137" t="s">
        <v>499</v>
      </c>
      <c r="F9" s="39"/>
      <c r="G9" s="39"/>
      <c r="H9" s="39"/>
      <c r="I9" s="39"/>
      <c r="J9" s="39"/>
      <c r="K9" s="39"/>
      <c r="L9" s="39"/>
      <c r="M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136"/>
      <c r="S10" s="39"/>
      <c r="T10" s="39"/>
      <c r="U10" s="39"/>
      <c r="V10" s="39"/>
      <c r="W10" s="39"/>
      <c r="X10" s="39"/>
      <c r="Y10" s="39"/>
      <c r="Z10" s="39"/>
      <c r="AA10" s="39"/>
      <c r="AB10" s="39"/>
      <c r="AC10" s="39"/>
      <c r="AD10" s="39"/>
      <c r="AE10" s="39"/>
    </row>
    <row r="11" s="2" customFormat="1" ht="12" customHeight="1">
      <c r="A11" s="39"/>
      <c r="B11" s="45"/>
      <c r="C11" s="39"/>
      <c r="D11" s="134" t="s">
        <v>19</v>
      </c>
      <c r="E11" s="39"/>
      <c r="F11" s="138" t="s">
        <v>20</v>
      </c>
      <c r="G11" s="39"/>
      <c r="H11" s="39"/>
      <c r="I11" s="134" t="s">
        <v>21</v>
      </c>
      <c r="J11" s="138" t="s">
        <v>20</v>
      </c>
      <c r="K11" s="39"/>
      <c r="L11" s="39"/>
      <c r="M11" s="136"/>
      <c r="S11" s="39"/>
      <c r="T11" s="39"/>
      <c r="U11" s="39"/>
      <c r="V11" s="39"/>
      <c r="W11" s="39"/>
      <c r="X11" s="39"/>
      <c r="Y11" s="39"/>
      <c r="Z11" s="39"/>
      <c r="AA11" s="39"/>
      <c r="AB11" s="39"/>
      <c r="AC11" s="39"/>
      <c r="AD11" s="39"/>
      <c r="AE11" s="39"/>
    </row>
    <row r="12" s="2" customFormat="1" ht="12" customHeight="1">
      <c r="A12" s="39"/>
      <c r="B12" s="45"/>
      <c r="C12" s="39"/>
      <c r="D12" s="134" t="s">
        <v>22</v>
      </c>
      <c r="E12" s="39"/>
      <c r="F12" s="138" t="s">
        <v>23</v>
      </c>
      <c r="G12" s="39"/>
      <c r="H12" s="39"/>
      <c r="I12" s="134" t="s">
        <v>24</v>
      </c>
      <c r="J12" s="139" t="str">
        <f>'Rekapitulace zakázky'!AN8</f>
        <v>26. 10. 2022</v>
      </c>
      <c r="K12" s="39"/>
      <c r="L12" s="39"/>
      <c r="M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136"/>
      <c r="S13" s="39"/>
      <c r="T13" s="39"/>
      <c r="U13" s="39"/>
      <c r="V13" s="39"/>
      <c r="W13" s="39"/>
      <c r="X13" s="39"/>
      <c r="Y13" s="39"/>
      <c r="Z13" s="39"/>
      <c r="AA13" s="39"/>
      <c r="AB13" s="39"/>
      <c r="AC13" s="39"/>
      <c r="AD13" s="39"/>
      <c r="AE13" s="39"/>
    </row>
    <row r="14" s="2" customFormat="1" ht="12" customHeight="1">
      <c r="A14" s="39"/>
      <c r="B14" s="45"/>
      <c r="C14" s="39"/>
      <c r="D14" s="134" t="s">
        <v>26</v>
      </c>
      <c r="E14" s="39"/>
      <c r="F14" s="39"/>
      <c r="G14" s="39"/>
      <c r="H14" s="39"/>
      <c r="I14" s="134" t="s">
        <v>27</v>
      </c>
      <c r="J14" s="138" t="str">
        <f>IF('Rekapitulace zakázky'!AN10="","",'Rekapitulace zakázky'!AN10)</f>
        <v/>
      </c>
      <c r="K14" s="39"/>
      <c r="L14" s="39"/>
      <c r="M14" s="136"/>
      <c r="S14" s="39"/>
      <c r="T14" s="39"/>
      <c r="U14" s="39"/>
      <c r="V14" s="39"/>
      <c r="W14" s="39"/>
      <c r="X14" s="39"/>
      <c r="Y14" s="39"/>
      <c r="Z14" s="39"/>
      <c r="AA14" s="39"/>
      <c r="AB14" s="39"/>
      <c r="AC14" s="39"/>
      <c r="AD14" s="39"/>
      <c r="AE14" s="39"/>
    </row>
    <row r="15" s="2" customFormat="1" ht="18" customHeight="1">
      <c r="A15" s="39"/>
      <c r="B15" s="45"/>
      <c r="C15" s="39"/>
      <c r="D15" s="39"/>
      <c r="E15" s="138" t="str">
        <f>IF('Rekapitulace zakázky'!E11="","",'Rekapitulace zakázky'!E11)</f>
        <v>OŘ Ústí nad Labem</v>
      </c>
      <c r="F15" s="39"/>
      <c r="G15" s="39"/>
      <c r="H15" s="39"/>
      <c r="I15" s="134" t="s">
        <v>29</v>
      </c>
      <c r="J15" s="138" t="str">
        <f>IF('Rekapitulace zakázky'!AN11="","",'Rekapitulace zakázky'!AN11)</f>
        <v/>
      </c>
      <c r="K15" s="39"/>
      <c r="L15" s="39"/>
      <c r="M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136"/>
      <c r="S16" s="39"/>
      <c r="T16" s="39"/>
      <c r="U16" s="39"/>
      <c r="V16" s="39"/>
      <c r="W16" s="39"/>
      <c r="X16" s="39"/>
      <c r="Y16" s="39"/>
      <c r="Z16" s="39"/>
      <c r="AA16" s="39"/>
      <c r="AB16" s="39"/>
      <c r="AC16" s="39"/>
      <c r="AD16" s="39"/>
      <c r="AE16" s="39"/>
    </row>
    <row r="17" s="2" customFormat="1" ht="12" customHeight="1">
      <c r="A17" s="39"/>
      <c r="B17" s="45"/>
      <c r="C17" s="39"/>
      <c r="D17" s="134" t="s">
        <v>30</v>
      </c>
      <c r="E17" s="39"/>
      <c r="F17" s="39"/>
      <c r="G17" s="39"/>
      <c r="H17" s="39"/>
      <c r="I17" s="134" t="s">
        <v>27</v>
      </c>
      <c r="J17" s="34" t="str">
        <f>'Rekapitulace zakázky'!AN13</f>
        <v>Vyplň údaj</v>
      </c>
      <c r="K17" s="39"/>
      <c r="L17" s="39"/>
      <c r="M17" s="136"/>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8"/>
      <c r="G18" s="138"/>
      <c r="H18" s="138"/>
      <c r="I18" s="134" t="s">
        <v>29</v>
      </c>
      <c r="J18" s="34" t="str">
        <f>'Rekapitulace zakázky'!AN14</f>
        <v>Vyplň údaj</v>
      </c>
      <c r="K18" s="39"/>
      <c r="L18" s="39"/>
      <c r="M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136"/>
      <c r="S19" s="39"/>
      <c r="T19" s="39"/>
      <c r="U19" s="39"/>
      <c r="V19" s="39"/>
      <c r="W19" s="39"/>
      <c r="X19" s="39"/>
      <c r="Y19" s="39"/>
      <c r="Z19" s="39"/>
      <c r="AA19" s="39"/>
      <c r="AB19" s="39"/>
      <c r="AC19" s="39"/>
      <c r="AD19" s="39"/>
      <c r="AE19" s="39"/>
    </row>
    <row r="20" s="2" customFormat="1" ht="12" customHeight="1">
      <c r="A20" s="39"/>
      <c r="B20" s="45"/>
      <c r="C20" s="39"/>
      <c r="D20" s="134" t="s">
        <v>32</v>
      </c>
      <c r="E20" s="39"/>
      <c r="F20" s="39"/>
      <c r="G20" s="39"/>
      <c r="H20" s="39"/>
      <c r="I20" s="134" t="s">
        <v>27</v>
      </c>
      <c r="J20" s="138" t="str">
        <f>IF('Rekapitulace zakázky'!AN16="","",'Rekapitulace zakázky'!AN16)</f>
        <v/>
      </c>
      <c r="K20" s="39"/>
      <c r="L20" s="39"/>
      <c r="M20" s="136"/>
      <c r="S20" s="39"/>
      <c r="T20" s="39"/>
      <c r="U20" s="39"/>
      <c r="V20" s="39"/>
      <c r="W20" s="39"/>
      <c r="X20" s="39"/>
      <c r="Y20" s="39"/>
      <c r="Z20" s="39"/>
      <c r="AA20" s="39"/>
      <c r="AB20" s="39"/>
      <c r="AC20" s="39"/>
      <c r="AD20" s="39"/>
      <c r="AE20" s="39"/>
    </row>
    <row r="21" s="2" customFormat="1" ht="18" customHeight="1">
      <c r="A21" s="39"/>
      <c r="B21" s="45"/>
      <c r="C21" s="39"/>
      <c r="D21" s="39"/>
      <c r="E21" s="138" t="str">
        <f>IF('Rekapitulace zakázky'!E17="","",'Rekapitulace zakázky'!E17)</f>
        <v xml:space="preserve"> </v>
      </c>
      <c r="F21" s="39"/>
      <c r="G21" s="39"/>
      <c r="H21" s="39"/>
      <c r="I21" s="134" t="s">
        <v>29</v>
      </c>
      <c r="J21" s="138" t="str">
        <f>IF('Rekapitulace zakázky'!AN17="","",'Rekapitulace zakázky'!AN17)</f>
        <v/>
      </c>
      <c r="K21" s="39"/>
      <c r="L21" s="39"/>
      <c r="M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136"/>
      <c r="S22" s="39"/>
      <c r="T22" s="39"/>
      <c r="U22" s="39"/>
      <c r="V22" s="39"/>
      <c r="W22" s="39"/>
      <c r="X22" s="39"/>
      <c r="Y22" s="39"/>
      <c r="Z22" s="39"/>
      <c r="AA22" s="39"/>
      <c r="AB22" s="39"/>
      <c r="AC22" s="39"/>
      <c r="AD22" s="39"/>
      <c r="AE22" s="39"/>
    </row>
    <row r="23" s="2" customFormat="1" ht="12" customHeight="1">
      <c r="A23" s="39"/>
      <c r="B23" s="45"/>
      <c r="C23" s="39"/>
      <c r="D23" s="134" t="s">
        <v>33</v>
      </c>
      <c r="E23" s="39"/>
      <c r="F23" s="39"/>
      <c r="G23" s="39"/>
      <c r="H23" s="39"/>
      <c r="I23" s="134" t="s">
        <v>27</v>
      </c>
      <c r="J23" s="138" t="s">
        <v>20</v>
      </c>
      <c r="K23" s="39"/>
      <c r="L23" s="39"/>
      <c r="M23" s="136"/>
      <c r="S23" s="39"/>
      <c r="T23" s="39"/>
      <c r="U23" s="39"/>
      <c r="V23" s="39"/>
      <c r="W23" s="39"/>
      <c r="X23" s="39"/>
      <c r="Y23" s="39"/>
      <c r="Z23" s="39"/>
      <c r="AA23" s="39"/>
      <c r="AB23" s="39"/>
      <c r="AC23" s="39"/>
      <c r="AD23" s="39"/>
      <c r="AE23" s="39"/>
    </row>
    <row r="24" s="2" customFormat="1" ht="18" customHeight="1">
      <c r="A24" s="39"/>
      <c r="B24" s="45"/>
      <c r="C24" s="39"/>
      <c r="D24" s="39"/>
      <c r="E24" s="138" t="s">
        <v>34</v>
      </c>
      <c r="F24" s="39"/>
      <c r="G24" s="39"/>
      <c r="H24" s="39"/>
      <c r="I24" s="134" t="s">
        <v>29</v>
      </c>
      <c r="J24" s="138" t="s">
        <v>20</v>
      </c>
      <c r="K24" s="39"/>
      <c r="L24" s="39"/>
      <c r="M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136"/>
      <c r="S25" s="39"/>
      <c r="T25" s="39"/>
      <c r="U25" s="39"/>
      <c r="V25" s="39"/>
      <c r="W25" s="39"/>
      <c r="X25" s="39"/>
      <c r="Y25" s="39"/>
      <c r="Z25" s="39"/>
      <c r="AA25" s="39"/>
      <c r="AB25" s="39"/>
      <c r="AC25" s="39"/>
      <c r="AD25" s="39"/>
      <c r="AE25" s="39"/>
    </row>
    <row r="26" s="2" customFormat="1" ht="12" customHeight="1">
      <c r="A26" s="39"/>
      <c r="B26" s="45"/>
      <c r="C26" s="39"/>
      <c r="D26" s="134" t="s">
        <v>35</v>
      </c>
      <c r="E26" s="39"/>
      <c r="F26" s="39"/>
      <c r="G26" s="39"/>
      <c r="H26" s="39"/>
      <c r="I26" s="39"/>
      <c r="J26" s="39"/>
      <c r="K26" s="39"/>
      <c r="L26" s="39"/>
      <c r="M26" s="136"/>
      <c r="S26" s="39"/>
      <c r="T26" s="39"/>
      <c r="U26" s="39"/>
      <c r="V26" s="39"/>
      <c r="W26" s="39"/>
      <c r="X26" s="39"/>
      <c r="Y26" s="39"/>
      <c r="Z26" s="39"/>
      <c r="AA26" s="39"/>
      <c r="AB26" s="39"/>
      <c r="AC26" s="39"/>
      <c r="AD26" s="39"/>
      <c r="AE26" s="39"/>
    </row>
    <row r="27" s="8" customFormat="1" ht="16.5" customHeight="1">
      <c r="A27" s="140"/>
      <c r="B27" s="141"/>
      <c r="C27" s="140"/>
      <c r="D27" s="140"/>
      <c r="E27" s="142" t="s">
        <v>20</v>
      </c>
      <c r="F27" s="142"/>
      <c r="G27" s="142"/>
      <c r="H27" s="142"/>
      <c r="I27" s="140"/>
      <c r="J27" s="140"/>
      <c r="K27" s="140"/>
      <c r="L27" s="140"/>
      <c r="M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39"/>
      <c r="M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44"/>
      <c r="M29" s="136"/>
      <c r="S29" s="39"/>
      <c r="T29" s="39"/>
      <c r="U29" s="39"/>
      <c r="V29" s="39"/>
      <c r="W29" s="39"/>
      <c r="X29" s="39"/>
      <c r="Y29" s="39"/>
      <c r="Z29" s="39"/>
      <c r="AA29" s="39"/>
      <c r="AB29" s="39"/>
      <c r="AC29" s="39"/>
      <c r="AD29" s="39"/>
      <c r="AE29" s="39"/>
    </row>
    <row r="30" s="2" customFormat="1">
      <c r="A30" s="39"/>
      <c r="B30" s="45"/>
      <c r="C30" s="39"/>
      <c r="D30" s="39"/>
      <c r="E30" s="134" t="s">
        <v>102</v>
      </c>
      <c r="F30" s="39"/>
      <c r="G30" s="39"/>
      <c r="H30" s="39"/>
      <c r="I30" s="39"/>
      <c r="J30" s="39"/>
      <c r="K30" s="145">
        <f>I61</f>
        <v>0</v>
      </c>
      <c r="L30" s="39"/>
      <c r="M30" s="136"/>
      <c r="S30" s="39"/>
      <c r="T30" s="39"/>
      <c r="U30" s="39"/>
      <c r="V30" s="39"/>
      <c r="W30" s="39"/>
      <c r="X30" s="39"/>
      <c r="Y30" s="39"/>
      <c r="Z30" s="39"/>
      <c r="AA30" s="39"/>
      <c r="AB30" s="39"/>
      <c r="AC30" s="39"/>
      <c r="AD30" s="39"/>
      <c r="AE30" s="39"/>
    </row>
    <row r="31" s="2" customFormat="1">
      <c r="A31" s="39"/>
      <c r="B31" s="45"/>
      <c r="C31" s="39"/>
      <c r="D31" s="39"/>
      <c r="E31" s="134" t="s">
        <v>103</v>
      </c>
      <c r="F31" s="39"/>
      <c r="G31" s="39"/>
      <c r="H31" s="39"/>
      <c r="I31" s="39"/>
      <c r="J31" s="39"/>
      <c r="K31" s="145">
        <f>J61</f>
        <v>0</v>
      </c>
      <c r="L31" s="39"/>
      <c r="M31" s="136"/>
      <c r="S31" s="39"/>
      <c r="T31" s="39"/>
      <c r="U31" s="39"/>
      <c r="V31" s="39"/>
      <c r="W31" s="39"/>
      <c r="X31" s="39"/>
      <c r="Y31" s="39"/>
      <c r="Z31" s="39"/>
      <c r="AA31" s="39"/>
      <c r="AB31" s="39"/>
      <c r="AC31" s="39"/>
      <c r="AD31" s="39"/>
      <c r="AE31" s="39"/>
    </row>
    <row r="32" s="2" customFormat="1" ht="25.44" customHeight="1">
      <c r="A32" s="39"/>
      <c r="B32" s="45"/>
      <c r="C32" s="39"/>
      <c r="D32" s="146" t="s">
        <v>37</v>
      </c>
      <c r="E32" s="39"/>
      <c r="F32" s="39"/>
      <c r="G32" s="39"/>
      <c r="H32" s="39"/>
      <c r="I32" s="39"/>
      <c r="J32" s="39"/>
      <c r="K32" s="147">
        <f>ROUND(K83, 2)</f>
        <v>0</v>
      </c>
      <c r="L32" s="39"/>
      <c r="M32" s="136"/>
      <c r="S32" s="39"/>
      <c r="T32" s="39"/>
      <c r="U32" s="39"/>
      <c r="V32" s="39"/>
      <c r="W32" s="39"/>
      <c r="X32" s="39"/>
      <c r="Y32" s="39"/>
      <c r="Z32" s="39"/>
      <c r="AA32" s="39"/>
      <c r="AB32" s="39"/>
      <c r="AC32" s="39"/>
      <c r="AD32" s="39"/>
      <c r="AE32" s="39"/>
    </row>
    <row r="33" s="2" customFormat="1" ht="6.96" customHeight="1">
      <c r="A33" s="39"/>
      <c r="B33" s="45"/>
      <c r="C33" s="39"/>
      <c r="D33" s="144"/>
      <c r="E33" s="144"/>
      <c r="F33" s="144"/>
      <c r="G33" s="144"/>
      <c r="H33" s="144"/>
      <c r="I33" s="144"/>
      <c r="J33" s="144"/>
      <c r="K33" s="144"/>
      <c r="L33" s="144"/>
      <c r="M33" s="136"/>
      <c r="S33" s="39"/>
      <c r="T33" s="39"/>
      <c r="U33" s="39"/>
      <c r="V33" s="39"/>
      <c r="W33" s="39"/>
      <c r="X33" s="39"/>
      <c r="Y33" s="39"/>
      <c r="Z33" s="39"/>
      <c r="AA33" s="39"/>
      <c r="AB33" s="39"/>
      <c r="AC33" s="39"/>
      <c r="AD33" s="39"/>
      <c r="AE33" s="39"/>
    </row>
    <row r="34" s="2" customFormat="1" ht="14.4" customHeight="1">
      <c r="A34" s="39"/>
      <c r="B34" s="45"/>
      <c r="C34" s="39"/>
      <c r="D34" s="39"/>
      <c r="E34" s="39"/>
      <c r="F34" s="148" t="s">
        <v>39</v>
      </c>
      <c r="G34" s="39"/>
      <c r="H34" s="39"/>
      <c r="I34" s="148" t="s">
        <v>38</v>
      </c>
      <c r="J34" s="39"/>
      <c r="K34" s="148" t="s">
        <v>40</v>
      </c>
      <c r="L34" s="39"/>
      <c r="M34" s="136"/>
      <c r="S34" s="39"/>
      <c r="T34" s="39"/>
      <c r="U34" s="39"/>
      <c r="V34" s="39"/>
      <c r="W34" s="39"/>
      <c r="X34" s="39"/>
      <c r="Y34" s="39"/>
      <c r="Z34" s="39"/>
      <c r="AA34" s="39"/>
      <c r="AB34" s="39"/>
      <c r="AC34" s="39"/>
      <c r="AD34" s="39"/>
      <c r="AE34" s="39"/>
    </row>
    <row r="35" s="2" customFormat="1" ht="14.4" customHeight="1">
      <c r="A35" s="39"/>
      <c r="B35" s="45"/>
      <c r="C35" s="39"/>
      <c r="D35" s="149" t="s">
        <v>41</v>
      </c>
      <c r="E35" s="134" t="s">
        <v>42</v>
      </c>
      <c r="F35" s="145">
        <f>ROUND((SUM(BE83:BE243)),  2)</f>
        <v>0</v>
      </c>
      <c r="G35" s="39"/>
      <c r="H35" s="39"/>
      <c r="I35" s="150">
        <v>0.20999999999999999</v>
      </c>
      <c r="J35" s="39"/>
      <c r="K35" s="145">
        <f>ROUND(((SUM(BE83:BE243))*I35),  2)</f>
        <v>0</v>
      </c>
      <c r="L35" s="39"/>
      <c r="M35" s="136"/>
      <c r="S35" s="39"/>
      <c r="T35" s="39"/>
      <c r="U35" s="39"/>
      <c r="V35" s="39"/>
      <c r="W35" s="39"/>
      <c r="X35" s="39"/>
      <c r="Y35" s="39"/>
      <c r="Z35" s="39"/>
      <c r="AA35" s="39"/>
      <c r="AB35" s="39"/>
      <c r="AC35" s="39"/>
      <c r="AD35" s="39"/>
      <c r="AE35" s="39"/>
    </row>
    <row r="36" s="2" customFormat="1" ht="14.4" customHeight="1">
      <c r="A36" s="39"/>
      <c r="B36" s="45"/>
      <c r="C36" s="39"/>
      <c r="D36" s="39"/>
      <c r="E36" s="134" t="s">
        <v>43</v>
      </c>
      <c r="F36" s="145">
        <f>ROUND((SUM(BF83:BF243)),  2)</f>
        <v>0</v>
      </c>
      <c r="G36" s="39"/>
      <c r="H36" s="39"/>
      <c r="I36" s="150">
        <v>0.14999999999999999</v>
      </c>
      <c r="J36" s="39"/>
      <c r="K36" s="145">
        <f>ROUND(((SUM(BF83:BF243))*I36),  2)</f>
        <v>0</v>
      </c>
      <c r="L36" s="39"/>
      <c r="M36" s="136"/>
      <c r="S36" s="39"/>
      <c r="T36" s="39"/>
      <c r="U36" s="39"/>
      <c r="V36" s="39"/>
      <c r="W36" s="39"/>
      <c r="X36" s="39"/>
      <c r="Y36" s="39"/>
      <c r="Z36" s="39"/>
      <c r="AA36" s="39"/>
      <c r="AB36" s="39"/>
      <c r="AC36" s="39"/>
      <c r="AD36" s="39"/>
      <c r="AE36" s="39"/>
    </row>
    <row r="37" hidden="1" s="2" customFormat="1" ht="14.4" customHeight="1">
      <c r="A37" s="39"/>
      <c r="B37" s="45"/>
      <c r="C37" s="39"/>
      <c r="D37" s="39"/>
      <c r="E37" s="134" t="s">
        <v>44</v>
      </c>
      <c r="F37" s="145">
        <f>ROUND((SUM(BG83:BG243)),  2)</f>
        <v>0</v>
      </c>
      <c r="G37" s="39"/>
      <c r="H37" s="39"/>
      <c r="I37" s="150">
        <v>0.20999999999999999</v>
      </c>
      <c r="J37" s="39"/>
      <c r="K37" s="145">
        <f>0</f>
        <v>0</v>
      </c>
      <c r="L37" s="39"/>
      <c r="M37" s="136"/>
      <c r="S37" s="39"/>
      <c r="T37" s="39"/>
      <c r="U37" s="39"/>
      <c r="V37" s="39"/>
      <c r="W37" s="39"/>
      <c r="X37" s="39"/>
      <c r="Y37" s="39"/>
      <c r="Z37" s="39"/>
      <c r="AA37" s="39"/>
      <c r="AB37" s="39"/>
      <c r="AC37" s="39"/>
      <c r="AD37" s="39"/>
      <c r="AE37" s="39"/>
    </row>
    <row r="38" hidden="1" s="2" customFormat="1" ht="14.4" customHeight="1">
      <c r="A38" s="39"/>
      <c r="B38" s="45"/>
      <c r="C38" s="39"/>
      <c r="D38" s="39"/>
      <c r="E38" s="134" t="s">
        <v>45</v>
      </c>
      <c r="F38" s="145">
        <f>ROUND((SUM(BH83:BH243)),  2)</f>
        <v>0</v>
      </c>
      <c r="G38" s="39"/>
      <c r="H38" s="39"/>
      <c r="I38" s="150">
        <v>0.14999999999999999</v>
      </c>
      <c r="J38" s="39"/>
      <c r="K38" s="145">
        <f>0</f>
        <v>0</v>
      </c>
      <c r="L38" s="39"/>
      <c r="M38" s="136"/>
      <c r="S38" s="39"/>
      <c r="T38" s="39"/>
      <c r="U38" s="39"/>
      <c r="V38" s="39"/>
      <c r="W38" s="39"/>
      <c r="X38" s="39"/>
      <c r="Y38" s="39"/>
      <c r="Z38" s="39"/>
      <c r="AA38" s="39"/>
      <c r="AB38" s="39"/>
      <c r="AC38" s="39"/>
      <c r="AD38" s="39"/>
      <c r="AE38" s="39"/>
    </row>
    <row r="39" hidden="1" s="2" customFormat="1" ht="14.4" customHeight="1">
      <c r="A39" s="39"/>
      <c r="B39" s="45"/>
      <c r="C39" s="39"/>
      <c r="D39" s="39"/>
      <c r="E39" s="134" t="s">
        <v>46</v>
      </c>
      <c r="F39" s="145">
        <f>ROUND((SUM(BI83:BI243)),  2)</f>
        <v>0</v>
      </c>
      <c r="G39" s="39"/>
      <c r="H39" s="39"/>
      <c r="I39" s="150">
        <v>0</v>
      </c>
      <c r="J39" s="39"/>
      <c r="K39" s="145">
        <f>0</f>
        <v>0</v>
      </c>
      <c r="L39" s="39"/>
      <c r="M39" s="13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136"/>
      <c r="S40" s="39"/>
      <c r="T40" s="39"/>
      <c r="U40" s="39"/>
      <c r="V40" s="39"/>
      <c r="W40" s="39"/>
      <c r="X40" s="39"/>
      <c r="Y40" s="39"/>
      <c r="Z40" s="39"/>
      <c r="AA40" s="39"/>
      <c r="AB40" s="39"/>
      <c r="AC40" s="39"/>
      <c r="AD40" s="39"/>
      <c r="AE40" s="39"/>
    </row>
    <row r="41" s="2" customFormat="1" ht="25.44" customHeight="1">
      <c r="A41" s="39"/>
      <c r="B41" s="45"/>
      <c r="C41" s="151"/>
      <c r="D41" s="152" t="s">
        <v>47</v>
      </c>
      <c r="E41" s="153"/>
      <c r="F41" s="153"/>
      <c r="G41" s="154" t="s">
        <v>48</v>
      </c>
      <c r="H41" s="155" t="s">
        <v>49</v>
      </c>
      <c r="I41" s="153"/>
      <c r="J41" s="153"/>
      <c r="K41" s="156">
        <f>SUM(K32:K39)</f>
        <v>0</v>
      </c>
      <c r="L41" s="157"/>
      <c r="M41" s="136"/>
      <c r="S41" s="39"/>
      <c r="T41" s="39"/>
      <c r="U41" s="39"/>
      <c r="V41" s="39"/>
      <c r="W41" s="39"/>
      <c r="X41" s="39"/>
      <c r="Y41" s="39"/>
      <c r="Z41" s="39"/>
      <c r="AA41" s="39"/>
      <c r="AB41" s="39"/>
      <c r="AC41" s="39"/>
      <c r="AD41" s="39"/>
      <c r="AE41" s="39"/>
    </row>
    <row r="42" s="2" customFormat="1" ht="14.4" customHeight="1">
      <c r="A42" s="39"/>
      <c r="B42" s="158"/>
      <c r="C42" s="159"/>
      <c r="D42" s="159"/>
      <c r="E42" s="159"/>
      <c r="F42" s="159"/>
      <c r="G42" s="159"/>
      <c r="H42" s="159"/>
      <c r="I42" s="159"/>
      <c r="J42" s="159"/>
      <c r="K42" s="159"/>
      <c r="L42" s="159"/>
      <c r="M42" s="136"/>
      <c r="S42" s="39"/>
      <c r="T42" s="39"/>
      <c r="U42" s="39"/>
      <c r="V42" s="39"/>
      <c r="W42" s="39"/>
      <c r="X42" s="39"/>
      <c r="Y42" s="39"/>
      <c r="Z42" s="39"/>
      <c r="AA42" s="39"/>
      <c r="AB42" s="39"/>
      <c r="AC42" s="39"/>
      <c r="AD42" s="39"/>
      <c r="AE42" s="39"/>
    </row>
    <row r="46" s="2" customFormat="1" ht="6.96" customHeight="1">
      <c r="A46" s="39"/>
      <c r="B46" s="160"/>
      <c r="C46" s="161"/>
      <c r="D46" s="161"/>
      <c r="E46" s="161"/>
      <c r="F46" s="161"/>
      <c r="G46" s="161"/>
      <c r="H46" s="161"/>
      <c r="I46" s="161"/>
      <c r="J46" s="161"/>
      <c r="K46" s="161"/>
      <c r="L46" s="161"/>
      <c r="M46" s="136"/>
      <c r="S46" s="39"/>
      <c r="T46" s="39"/>
      <c r="U46" s="39"/>
      <c r="V46" s="39"/>
      <c r="W46" s="39"/>
      <c r="X46" s="39"/>
      <c r="Y46" s="39"/>
      <c r="Z46" s="39"/>
      <c r="AA46" s="39"/>
      <c r="AB46" s="39"/>
      <c r="AC46" s="39"/>
      <c r="AD46" s="39"/>
      <c r="AE46" s="39"/>
    </row>
    <row r="47" s="2" customFormat="1" ht="24.96" customHeight="1">
      <c r="A47" s="39"/>
      <c r="B47" s="40"/>
      <c r="C47" s="24" t="s">
        <v>104</v>
      </c>
      <c r="D47" s="41"/>
      <c r="E47" s="41"/>
      <c r="F47" s="41"/>
      <c r="G47" s="41"/>
      <c r="H47" s="41"/>
      <c r="I47" s="41"/>
      <c r="J47" s="41"/>
      <c r="K47" s="41"/>
      <c r="L47" s="41"/>
      <c r="M47" s="13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41"/>
      <c r="M48" s="136"/>
      <c r="S48" s="39"/>
      <c r="T48" s="39"/>
      <c r="U48" s="39"/>
      <c r="V48" s="39"/>
      <c r="W48" s="39"/>
      <c r="X48" s="39"/>
      <c r="Y48" s="39"/>
      <c r="Z48" s="39"/>
      <c r="AA48" s="39"/>
      <c r="AB48" s="39"/>
      <c r="AC48" s="39"/>
      <c r="AD48" s="39"/>
      <c r="AE48" s="39"/>
    </row>
    <row r="49" s="2" customFormat="1" ht="12" customHeight="1">
      <c r="A49" s="39"/>
      <c r="B49" s="40"/>
      <c r="C49" s="33" t="s">
        <v>17</v>
      </c>
      <c r="D49" s="41"/>
      <c r="E49" s="41"/>
      <c r="F49" s="41"/>
      <c r="G49" s="41"/>
      <c r="H49" s="41"/>
      <c r="I49" s="41"/>
      <c r="J49" s="41"/>
      <c r="K49" s="41"/>
      <c r="L49" s="41"/>
      <c r="M49" s="136"/>
      <c r="S49" s="39"/>
      <c r="T49" s="39"/>
      <c r="U49" s="39"/>
      <c r="V49" s="39"/>
      <c r="W49" s="39"/>
      <c r="X49" s="39"/>
      <c r="Y49" s="39"/>
      <c r="Z49" s="39"/>
      <c r="AA49" s="39"/>
      <c r="AB49" s="39"/>
      <c r="AC49" s="39"/>
      <c r="AD49" s="39"/>
      <c r="AE49" s="39"/>
    </row>
    <row r="50" s="2" customFormat="1" ht="16.5" customHeight="1">
      <c r="A50" s="39"/>
      <c r="B50" s="40"/>
      <c r="C50" s="41"/>
      <c r="D50" s="41"/>
      <c r="E50" s="162" t="str">
        <f>E7</f>
        <v>Oprava staniční koleje v žst. Ústí n.L západ 2, 2b.SK</v>
      </c>
      <c r="F50" s="33"/>
      <c r="G50" s="33"/>
      <c r="H50" s="33"/>
      <c r="I50" s="41"/>
      <c r="J50" s="41"/>
      <c r="K50" s="41"/>
      <c r="L50" s="41"/>
      <c r="M50" s="136"/>
      <c r="S50" s="39"/>
      <c r="T50" s="39"/>
      <c r="U50" s="39"/>
      <c r="V50" s="39"/>
      <c r="W50" s="39"/>
      <c r="X50" s="39"/>
      <c r="Y50" s="39"/>
      <c r="Z50" s="39"/>
      <c r="AA50" s="39"/>
      <c r="AB50" s="39"/>
      <c r="AC50" s="39"/>
      <c r="AD50" s="39"/>
      <c r="AE50" s="39"/>
    </row>
    <row r="51" s="2" customFormat="1" ht="12" customHeight="1">
      <c r="A51" s="39"/>
      <c r="B51" s="40"/>
      <c r="C51" s="33" t="s">
        <v>100</v>
      </c>
      <c r="D51" s="41"/>
      <c r="E51" s="41"/>
      <c r="F51" s="41"/>
      <c r="G51" s="41"/>
      <c r="H51" s="41"/>
      <c r="I51" s="41"/>
      <c r="J51" s="41"/>
      <c r="K51" s="41"/>
      <c r="L51" s="41"/>
      <c r="M51" s="136"/>
      <c r="S51" s="39"/>
      <c r="T51" s="39"/>
      <c r="U51" s="39"/>
      <c r="V51" s="39"/>
      <c r="W51" s="39"/>
      <c r="X51" s="39"/>
      <c r="Y51" s="39"/>
      <c r="Z51" s="39"/>
      <c r="AA51" s="39"/>
      <c r="AB51" s="39"/>
      <c r="AC51" s="39"/>
      <c r="AD51" s="39"/>
      <c r="AE51" s="39"/>
    </row>
    <row r="52" s="2" customFormat="1" ht="16.5" customHeight="1">
      <c r="A52" s="39"/>
      <c r="B52" s="40"/>
      <c r="C52" s="41"/>
      <c r="D52" s="41"/>
      <c r="E52" s="70" t="str">
        <f>E9</f>
        <v>04 - Výhybky</v>
      </c>
      <c r="F52" s="41"/>
      <c r="G52" s="41"/>
      <c r="H52" s="41"/>
      <c r="I52" s="41"/>
      <c r="J52" s="41"/>
      <c r="K52" s="41"/>
      <c r="L52" s="41"/>
      <c r="M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41"/>
      <c r="M53" s="136"/>
      <c r="S53" s="39"/>
      <c r="T53" s="39"/>
      <c r="U53" s="39"/>
      <c r="V53" s="39"/>
      <c r="W53" s="39"/>
      <c r="X53" s="39"/>
      <c r="Y53" s="39"/>
      <c r="Z53" s="39"/>
      <c r="AA53" s="39"/>
      <c r="AB53" s="39"/>
      <c r="AC53" s="39"/>
      <c r="AD53" s="39"/>
      <c r="AE53" s="39"/>
    </row>
    <row r="54" s="2" customFormat="1" ht="12" customHeight="1">
      <c r="A54" s="39"/>
      <c r="B54" s="40"/>
      <c r="C54" s="33" t="s">
        <v>22</v>
      </c>
      <c r="D54" s="41"/>
      <c r="E54" s="41"/>
      <c r="F54" s="28" t="str">
        <f>F12</f>
        <v xml:space="preserve"> </v>
      </c>
      <c r="G54" s="41"/>
      <c r="H54" s="41"/>
      <c r="I54" s="33" t="s">
        <v>24</v>
      </c>
      <c r="J54" s="73" t="str">
        <f>IF(J12="","",J12)</f>
        <v>26. 10. 2022</v>
      </c>
      <c r="K54" s="41"/>
      <c r="L54" s="41"/>
      <c r="M54" s="13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41"/>
      <c r="M55" s="136"/>
      <c r="S55" s="39"/>
      <c r="T55" s="39"/>
      <c r="U55" s="39"/>
      <c r="V55" s="39"/>
      <c r="W55" s="39"/>
      <c r="X55" s="39"/>
      <c r="Y55" s="39"/>
      <c r="Z55" s="39"/>
      <c r="AA55" s="39"/>
      <c r="AB55" s="39"/>
      <c r="AC55" s="39"/>
      <c r="AD55" s="39"/>
      <c r="AE55" s="39"/>
    </row>
    <row r="56" s="2" customFormat="1" ht="15.15" customHeight="1">
      <c r="A56" s="39"/>
      <c r="B56" s="40"/>
      <c r="C56" s="33" t="s">
        <v>26</v>
      </c>
      <c r="D56" s="41"/>
      <c r="E56" s="41"/>
      <c r="F56" s="28" t="str">
        <f>E15</f>
        <v>OŘ Ústí nad Labem</v>
      </c>
      <c r="G56" s="41"/>
      <c r="H56" s="41"/>
      <c r="I56" s="33" t="s">
        <v>32</v>
      </c>
      <c r="J56" s="37" t="str">
        <f>E21</f>
        <v xml:space="preserve"> </v>
      </c>
      <c r="K56" s="41"/>
      <c r="L56" s="41"/>
      <c r="M56" s="136"/>
      <c r="S56" s="39"/>
      <c r="T56" s="39"/>
      <c r="U56" s="39"/>
      <c r="V56" s="39"/>
      <c r="W56" s="39"/>
      <c r="X56" s="39"/>
      <c r="Y56" s="39"/>
      <c r="Z56" s="39"/>
      <c r="AA56" s="39"/>
      <c r="AB56" s="39"/>
      <c r="AC56" s="39"/>
      <c r="AD56" s="39"/>
      <c r="AE56" s="39"/>
    </row>
    <row r="57" s="2" customFormat="1" ht="15.15" customHeight="1">
      <c r="A57" s="39"/>
      <c r="B57" s="40"/>
      <c r="C57" s="33" t="s">
        <v>30</v>
      </c>
      <c r="D57" s="41"/>
      <c r="E57" s="41"/>
      <c r="F57" s="28" t="str">
        <f>IF(E18="","",E18)</f>
        <v>Vyplň údaj</v>
      </c>
      <c r="G57" s="41"/>
      <c r="H57" s="41"/>
      <c r="I57" s="33" t="s">
        <v>33</v>
      </c>
      <c r="J57" s="37" t="str">
        <f>E24</f>
        <v>Tomáš Šrédl</v>
      </c>
      <c r="K57" s="41"/>
      <c r="L57" s="41"/>
      <c r="M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41"/>
      <c r="M58" s="136"/>
      <c r="S58" s="39"/>
      <c r="T58" s="39"/>
      <c r="U58" s="39"/>
      <c r="V58" s="39"/>
      <c r="W58" s="39"/>
      <c r="X58" s="39"/>
      <c r="Y58" s="39"/>
      <c r="Z58" s="39"/>
      <c r="AA58" s="39"/>
      <c r="AB58" s="39"/>
      <c r="AC58" s="39"/>
      <c r="AD58" s="39"/>
      <c r="AE58" s="39"/>
    </row>
    <row r="59" s="2" customFormat="1" ht="29.28" customHeight="1">
      <c r="A59" s="39"/>
      <c r="B59" s="40"/>
      <c r="C59" s="163" t="s">
        <v>105</v>
      </c>
      <c r="D59" s="164"/>
      <c r="E59" s="164"/>
      <c r="F59" s="164"/>
      <c r="G59" s="164"/>
      <c r="H59" s="164"/>
      <c r="I59" s="165" t="s">
        <v>106</v>
      </c>
      <c r="J59" s="165" t="s">
        <v>107</v>
      </c>
      <c r="K59" s="165" t="s">
        <v>108</v>
      </c>
      <c r="L59" s="164"/>
      <c r="M59" s="13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41"/>
      <c r="M60" s="136"/>
      <c r="S60" s="39"/>
      <c r="T60" s="39"/>
      <c r="U60" s="39"/>
      <c r="V60" s="39"/>
      <c r="W60" s="39"/>
      <c r="X60" s="39"/>
      <c r="Y60" s="39"/>
      <c r="Z60" s="39"/>
      <c r="AA60" s="39"/>
      <c r="AB60" s="39"/>
      <c r="AC60" s="39"/>
      <c r="AD60" s="39"/>
      <c r="AE60" s="39"/>
    </row>
    <row r="61" s="2" customFormat="1" ht="22.8" customHeight="1">
      <c r="A61" s="39"/>
      <c r="B61" s="40"/>
      <c r="C61" s="166" t="s">
        <v>71</v>
      </c>
      <c r="D61" s="41"/>
      <c r="E61" s="41"/>
      <c r="F61" s="41"/>
      <c r="G61" s="41"/>
      <c r="H61" s="41"/>
      <c r="I61" s="103">
        <f>Q83</f>
        <v>0</v>
      </c>
      <c r="J61" s="103">
        <f>R83</f>
        <v>0</v>
      </c>
      <c r="K61" s="103">
        <f>K83</f>
        <v>0</v>
      </c>
      <c r="L61" s="41"/>
      <c r="M61" s="136"/>
      <c r="S61" s="39"/>
      <c r="T61" s="39"/>
      <c r="U61" s="39"/>
      <c r="V61" s="39"/>
      <c r="W61" s="39"/>
      <c r="X61" s="39"/>
      <c r="Y61" s="39"/>
      <c r="Z61" s="39"/>
      <c r="AA61" s="39"/>
      <c r="AB61" s="39"/>
      <c r="AC61" s="39"/>
      <c r="AD61" s="39"/>
      <c r="AE61" s="39"/>
      <c r="AU61" s="18" t="s">
        <v>109</v>
      </c>
    </row>
    <row r="62" s="9" customFormat="1" ht="24.96" customHeight="1">
      <c r="A62" s="9"/>
      <c r="B62" s="167"/>
      <c r="C62" s="168"/>
      <c r="D62" s="169" t="s">
        <v>110</v>
      </c>
      <c r="E62" s="170"/>
      <c r="F62" s="170"/>
      <c r="G62" s="170"/>
      <c r="H62" s="170"/>
      <c r="I62" s="171">
        <f>Q84</f>
        <v>0</v>
      </c>
      <c r="J62" s="171">
        <f>R84</f>
        <v>0</v>
      </c>
      <c r="K62" s="171">
        <f>K84</f>
        <v>0</v>
      </c>
      <c r="L62" s="168"/>
      <c r="M62" s="172"/>
      <c r="S62" s="9"/>
      <c r="T62" s="9"/>
      <c r="U62" s="9"/>
      <c r="V62" s="9"/>
      <c r="W62" s="9"/>
      <c r="X62" s="9"/>
      <c r="Y62" s="9"/>
      <c r="Z62" s="9"/>
      <c r="AA62" s="9"/>
      <c r="AB62" s="9"/>
      <c r="AC62" s="9"/>
      <c r="AD62" s="9"/>
      <c r="AE62" s="9"/>
    </row>
    <row r="63" s="10" customFormat="1" ht="19.92" customHeight="1">
      <c r="A63" s="10"/>
      <c r="B63" s="173"/>
      <c r="C63" s="174"/>
      <c r="D63" s="175" t="s">
        <v>111</v>
      </c>
      <c r="E63" s="176"/>
      <c r="F63" s="176"/>
      <c r="G63" s="176"/>
      <c r="H63" s="176"/>
      <c r="I63" s="177">
        <f>Q85</f>
        <v>0</v>
      </c>
      <c r="J63" s="177">
        <f>R85</f>
        <v>0</v>
      </c>
      <c r="K63" s="177">
        <f>K85</f>
        <v>0</v>
      </c>
      <c r="L63" s="174"/>
      <c r="M63" s="178"/>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41"/>
      <c r="M64" s="136"/>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61"/>
      <c r="M65" s="136"/>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63"/>
      <c r="M69" s="136"/>
      <c r="S69" s="39"/>
      <c r="T69" s="39"/>
      <c r="U69" s="39"/>
      <c r="V69" s="39"/>
      <c r="W69" s="39"/>
      <c r="X69" s="39"/>
      <c r="Y69" s="39"/>
      <c r="Z69" s="39"/>
      <c r="AA69" s="39"/>
      <c r="AB69" s="39"/>
      <c r="AC69" s="39"/>
      <c r="AD69" s="39"/>
      <c r="AE69" s="39"/>
    </row>
    <row r="70" s="2" customFormat="1" ht="24.96" customHeight="1">
      <c r="A70" s="39"/>
      <c r="B70" s="40"/>
      <c r="C70" s="24" t="s">
        <v>112</v>
      </c>
      <c r="D70" s="41"/>
      <c r="E70" s="41"/>
      <c r="F70" s="41"/>
      <c r="G70" s="41"/>
      <c r="H70" s="41"/>
      <c r="I70" s="41"/>
      <c r="J70" s="41"/>
      <c r="K70" s="41"/>
      <c r="L70" s="41"/>
      <c r="M70" s="13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41"/>
      <c r="M71" s="136"/>
      <c r="S71" s="39"/>
      <c r="T71" s="39"/>
      <c r="U71" s="39"/>
      <c r="V71" s="39"/>
      <c r="W71" s="39"/>
      <c r="X71" s="39"/>
      <c r="Y71" s="39"/>
      <c r="Z71" s="39"/>
      <c r="AA71" s="39"/>
      <c r="AB71" s="39"/>
      <c r="AC71" s="39"/>
      <c r="AD71" s="39"/>
      <c r="AE71" s="39"/>
    </row>
    <row r="72" s="2" customFormat="1" ht="12" customHeight="1">
      <c r="A72" s="39"/>
      <c r="B72" s="40"/>
      <c r="C72" s="33" t="s">
        <v>17</v>
      </c>
      <c r="D72" s="41"/>
      <c r="E72" s="41"/>
      <c r="F72" s="41"/>
      <c r="G72" s="41"/>
      <c r="H72" s="41"/>
      <c r="I72" s="41"/>
      <c r="J72" s="41"/>
      <c r="K72" s="41"/>
      <c r="L72" s="41"/>
      <c r="M72" s="136"/>
      <c r="S72" s="39"/>
      <c r="T72" s="39"/>
      <c r="U72" s="39"/>
      <c r="V72" s="39"/>
      <c r="W72" s="39"/>
      <c r="X72" s="39"/>
      <c r="Y72" s="39"/>
      <c r="Z72" s="39"/>
      <c r="AA72" s="39"/>
      <c r="AB72" s="39"/>
      <c r="AC72" s="39"/>
      <c r="AD72" s="39"/>
      <c r="AE72" s="39"/>
    </row>
    <row r="73" s="2" customFormat="1" ht="16.5" customHeight="1">
      <c r="A73" s="39"/>
      <c r="B73" s="40"/>
      <c r="C73" s="41"/>
      <c r="D73" s="41"/>
      <c r="E73" s="162" t="str">
        <f>E7</f>
        <v>Oprava staniční koleje v žst. Ústí n.L západ 2, 2b.SK</v>
      </c>
      <c r="F73" s="33"/>
      <c r="G73" s="33"/>
      <c r="H73" s="33"/>
      <c r="I73" s="41"/>
      <c r="J73" s="41"/>
      <c r="K73" s="41"/>
      <c r="L73" s="41"/>
      <c r="M73" s="136"/>
      <c r="S73" s="39"/>
      <c r="T73" s="39"/>
      <c r="U73" s="39"/>
      <c r="V73" s="39"/>
      <c r="W73" s="39"/>
      <c r="X73" s="39"/>
      <c r="Y73" s="39"/>
      <c r="Z73" s="39"/>
      <c r="AA73" s="39"/>
      <c r="AB73" s="39"/>
      <c r="AC73" s="39"/>
      <c r="AD73" s="39"/>
      <c r="AE73" s="39"/>
    </row>
    <row r="74" s="2" customFormat="1" ht="12" customHeight="1">
      <c r="A74" s="39"/>
      <c r="B74" s="40"/>
      <c r="C74" s="33" t="s">
        <v>100</v>
      </c>
      <c r="D74" s="41"/>
      <c r="E74" s="41"/>
      <c r="F74" s="41"/>
      <c r="G74" s="41"/>
      <c r="H74" s="41"/>
      <c r="I74" s="41"/>
      <c r="J74" s="41"/>
      <c r="K74" s="41"/>
      <c r="L74" s="41"/>
      <c r="M74" s="136"/>
      <c r="S74" s="39"/>
      <c r="T74" s="39"/>
      <c r="U74" s="39"/>
      <c r="V74" s="39"/>
      <c r="W74" s="39"/>
      <c r="X74" s="39"/>
      <c r="Y74" s="39"/>
      <c r="Z74" s="39"/>
      <c r="AA74" s="39"/>
      <c r="AB74" s="39"/>
      <c r="AC74" s="39"/>
      <c r="AD74" s="39"/>
      <c r="AE74" s="39"/>
    </row>
    <row r="75" s="2" customFormat="1" ht="16.5" customHeight="1">
      <c r="A75" s="39"/>
      <c r="B75" s="40"/>
      <c r="C75" s="41"/>
      <c r="D75" s="41"/>
      <c r="E75" s="70" t="str">
        <f>E9</f>
        <v>04 - Výhybky</v>
      </c>
      <c r="F75" s="41"/>
      <c r="G75" s="41"/>
      <c r="H75" s="41"/>
      <c r="I75" s="41"/>
      <c r="J75" s="41"/>
      <c r="K75" s="41"/>
      <c r="L75" s="41"/>
      <c r="M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41"/>
      <c r="M76" s="136"/>
      <c r="S76" s="39"/>
      <c r="T76" s="39"/>
      <c r="U76" s="39"/>
      <c r="V76" s="39"/>
      <c r="W76" s="39"/>
      <c r="X76" s="39"/>
      <c r="Y76" s="39"/>
      <c r="Z76" s="39"/>
      <c r="AA76" s="39"/>
      <c r="AB76" s="39"/>
      <c r="AC76" s="39"/>
      <c r="AD76" s="39"/>
      <c r="AE76" s="39"/>
    </row>
    <row r="77" s="2" customFormat="1" ht="12" customHeight="1">
      <c r="A77" s="39"/>
      <c r="B77" s="40"/>
      <c r="C77" s="33" t="s">
        <v>22</v>
      </c>
      <c r="D77" s="41"/>
      <c r="E77" s="41"/>
      <c r="F77" s="28" t="str">
        <f>F12</f>
        <v xml:space="preserve"> </v>
      </c>
      <c r="G77" s="41"/>
      <c r="H77" s="41"/>
      <c r="I77" s="33" t="s">
        <v>24</v>
      </c>
      <c r="J77" s="73" t="str">
        <f>IF(J12="","",J12)</f>
        <v>26. 10. 2022</v>
      </c>
      <c r="K77" s="41"/>
      <c r="L77" s="41"/>
      <c r="M77" s="13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41"/>
      <c r="M78" s="136"/>
      <c r="S78" s="39"/>
      <c r="T78" s="39"/>
      <c r="U78" s="39"/>
      <c r="V78" s="39"/>
      <c r="W78" s="39"/>
      <c r="X78" s="39"/>
      <c r="Y78" s="39"/>
      <c r="Z78" s="39"/>
      <c r="AA78" s="39"/>
      <c r="AB78" s="39"/>
      <c r="AC78" s="39"/>
      <c r="AD78" s="39"/>
      <c r="AE78" s="39"/>
    </row>
    <row r="79" s="2" customFormat="1" ht="15.15" customHeight="1">
      <c r="A79" s="39"/>
      <c r="B79" s="40"/>
      <c r="C79" s="33" t="s">
        <v>26</v>
      </c>
      <c r="D79" s="41"/>
      <c r="E79" s="41"/>
      <c r="F79" s="28" t="str">
        <f>E15</f>
        <v>OŘ Ústí nad Labem</v>
      </c>
      <c r="G79" s="41"/>
      <c r="H79" s="41"/>
      <c r="I79" s="33" t="s">
        <v>32</v>
      </c>
      <c r="J79" s="37" t="str">
        <f>E21</f>
        <v xml:space="preserve"> </v>
      </c>
      <c r="K79" s="41"/>
      <c r="L79" s="41"/>
      <c r="M79" s="136"/>
      <c r="S79" s="39"/>
      <c r="T79" s="39"/>
      <c r="U79" s="39"/>
      <c r="V79" s="39"/>
      <c r="W79" s="39"/>
      <c r="X79" s="39"/>
      <c r="Y79" s="39"/>
      <c r="Z79" s="39"/>
      <c r="AA79" s="39"/>
      <c r="AB79" s="39"/>
      <c r="AC79" s="39"/>
      <c r="AD79" s="39"/>
      <c r="AE79" s="39"/>
    </row>
    <row r="80" s="2" customFormat="1" ht="15.15" customHeight="1">
      <c r="A80" s="39"/>
      <c r="B80" s="40"/>
      <c r="C80" s="33" t="s">
        <v>30</v>
      </c>
      <c r="D80" s="41"/>
      <c r="E80" s="41"/>
      <c r="F80" s="28" t="str">
        <f>IF(E18="","",E18)</f>
        <v>Vyplň údaj</v>
      </c>
      <c r="G80" s="41"/>
      <c r="H80" s="41"/>
      <c r="I80" s="33" t="s">
        <v>33</v>
      </c>
      <c r="J80" s="37" t="str">
        <f>E24</f>
        <v>Tomáš Šrédl</v>
      </c>
      <c r="K80" s="41"/>
      <c r="L80" s="41"/>
      <c r="M80" s="136"/>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41"/>
      <c r="M81" s="136"/>
      <c r="S81" s="39"/>
      <c r="T81" s="39"/>
      <c r="U81" s="39"/>
      <c r="V81" s="39"/>
      <c r="W81" s="39"/>
      <c r="X81" s="39"/>
      <c r="Y81" s="39"/>
      <c r="Z81" s="39"/>
      <c r="AA81" s="39"/>
      <c r="AB81" s="39"/>
      <c r="AC81" s="39"/>
      <c r="AD81" s="39"/>
      <c r="AE81" s="39"/>
    </row>
    <row r="82" s="11" customFormat="1" ht="29.28" customHeight="1">
      <c r="A82" s="179"/>
      <c r="B82" s="180"/>
      <c r="C82" s="181" t="s">
        <v>113</v>
      </c>
      <c r="D82" s="182" t="s">
        <v>56</v>
      </c>
      <c r="E82" s="182" t="s">
        <v>52</v>
      </c>
      <c r="F82" s="182" t="s">
        <v>53</v>
      </c>
      <c r="G82" s="182" t="s">
        <v>114</v>
      </c>
      <c r="H82" s="182" t="s">
        <v>115</v>
      </c>
      <c r="I82" s="182" t="s">
        <v>116</v>
      </c>
      <c r="J82" s="182" t="s">
        <v>117</v>
      </c>
      <c r="K82" s="182" t="s">
        <v>108</v>
      </c>
      <c r="L82" s="183" t="s">
        <v>118</v>
      </c>
      <c r="M82" s="184"/>
      <c r="N82" s="93" t="s">
        <v>20</v>
      </c>
      <c r="O82" s="94" t="s">
        <v>41</v>
      </c>
      <c r="P82" s="94" t="s">
        <v>119</v>
      </c>
      <c r="Q82" s="94" t="s">
        <v>120</v>
      </c>
      <c r="R82" s="94" t="s">
        <v>121</v>
      </c>
      <c r="S82" s="94" t="s">
        <v>122</v>
      </c>
      <c r="T82" s="94" t="s">
        <v>123</v>
      </c>
      <c r="U82" s="94" t="s">
        <v>124</v>
      </c>
      <c r="V82" s="94" t="s">
        <v>125</v>
      </c>
      <c r="W82" s="94" t="s">
        <v>126</v>
      </c>
      <c r="X82" s="95" t="s">
        <v>127</v>
      </c>
      <c r="Y82" s="179"/>
      <c r="Z82" s="179"/>
      <c r="AA82" s="179"/>
      <c r="AB82" s="179"/>
      <c r="AC82" s="179"/>
      <c r="AD82" s="179"/>
      <c r="AE82" s="179"/>
    </row>
    <row r="83" s="2" customFormat="1" ht="22.8" customHeight="1">
      <c r="A83" s="39"/>
      <c r="B83" s="40"/>
      <c r="C83" s="100" t="s">
        <v>128</v>
      </c>
      <c r="D83" s="41"/>
      <c r="E83" s="41"/>
      <c r="F83" s="41"/>
      <c r="G83" s="41"/>
      <c r="H83" s="41"/>
      <c r="I83" s="41"/>
      <c r="J83" s="41"/>
      <c r="K83" s="185">
        <f>BK83</f>
        <v>0</v>
      </c>
      <c r="L83" s="41"/>
      <c r="M83" s="45"/>
      <c r="N83" s="96"/>
      <c r="O83" s="186"/>
      <c r="P83" s="97"/>
      <c r="Q83" s="187">
        <f>Q84</f>
        <v>0</v>
      </c>
      <c r="R83" s="187">
        <f>R84</f>
        <v>0</v>
      </c>
      <c r="S83" s="97"/>
      <c r="T83" s="188">
        <f>T84</f>
        <v>0</v>
      </c>
      <c r="U83" s="97"/>
      <c r="V83" s="188">
        <f>V84</f>
        <v>428.67001199999999</v>
      </c>
      <c r="W83" s="97"/>
      <c r="X83" s="189">
        <f>X84</f>
        <v>0</v>
      </c>
      <c r="Y83" s="39"/>
      <c r="Z83" s="39"/>
      <c r="AA83" s="39"/>
      <c r="AB83" s="39"/>
      <c r="AC83" s="39"/>
      <c r="AD83" s="39"/>
      <c r="AE83" s="39"/>
      <c r="AT83" s="18" t="s">
        <v>72</v>
      </c>
      <c r="AU83" s="18" t="s">
        <v>109</v>
      </c>
      <c r="BK83" s="190">
        <f>BK84</f>
        <v>0</v>
      </c>
    </row>
    <row r="84" s="12" customFormat="1" ht="25.92" customHeight="1">
      <c r="A84" s="12"/>
      <c r="B84" s="191"/>
      <c r="C84" s="192"/>
      <c r="D84" s="193" t="s">
        <v>72</v>
      </c>
      <c r="E84" s="194" t="s">
        <v>129</v>
      </c>
      <c r="F84" s="194" t="s">
        <v>130</v>
      </c>
      <c r="G84" s="192"/>
      <c r="H84" s="192"/>
      <c r="I84" s="195"/>
      <c r="J84" s="195"/>
      <c r="K84" s="196">
        <f>BK84</f>
        <v>0</v>
      </c>
      <c r="L84" s="192"/>
      <c r="M84" s="197"/>
      <c r="N84" s="198"/>
      <c r="O84" s="199"/>
      <c r="P84" s="199"/>
      <c r="Q84" s="200">
        <f>Q85</f>
        <v>0</v>
      </c>
      <c r="R84" s="200">
        <f>R85</f>
        <v>0</v>
      </c>
      <c r="S84" s="199"/>
      <c r="T84" s="201">
        <f>T85</f>
        <v>0</v>
      </c>
      <c r="U84" s="199"/>
      <c r="V84" s="201">
        <f>V85</f>
        <v>428.67001199999999</v>
      </c>
      <c r="W84" s="199"/>
      <c r="X84" s="202">
        <f>X85</f>
        <v>0</v>
      </c>
      <c r="Y84" s="12"/>
      <c r="Z84" s="12"/>
      <c r="AA84" s="12"/>
      <c r="AB84" s="12"/>
      <c r="AC84" s="12"/>
      <c r="AD84" s="12"/>
      <c r="AE84" s="12"/>
      <c r="AR84" s="203" t="s">
        <v>81</v>
      </c>
      <c r="AT84" s="204" t="s">
        <v>72</v>
      </c>
      <c r="AU84" s="204" t="s">
        <v>73</v>
      </c>
      <c r="AY84" s="203" t="s">
        <v>131</v>
      </c>
      <c r="BK84" s="205">
        <f>BK85</f>
        <v>0</v>
      </c>
    </row>
    <row r="85" s="12" customFormat="1" ht="22.8" customHeight="1">
      <c r="A85" s="12"/>
      <c r="B85" s="191"/>
      <c r="C85" s="192"/>
      <c r="D85" s="193" t="s">
        <v>72</v>
      </c>
      <c r="E85" s="206" t="s">
        <v>132</v>
      </c>
      <c r="F85" s="206" t="s">
        <v>133</v>
      </c>
      <c r="G85" s="192"/>
      <c r="H85" s="192"/>
      <c r="I85" s="195"/>
      <c r="J85" s="195"/>
      <c r="K85" s="207">
        <f>BK85</f>
        <v>0</v>
      </c>
      <c r="L85" s="192"/>
      <c r="M85" s="197"/>
      <c r="N85" s="198"/>
      <c r="O85" s="199"/>
      <c r="P85" s="199"/>
      <c r="Q85" s="200">
        <f>SUM(Q86:Q243)</f>
        <v>0</v>
      </c>
      <c r="R85" s="200">
        <f>SUM(R86:R243)</f>
        <v>0</v>
      </c>
      <c r="S85" s="199"/>
      <c r="T85" s="201">
        <f>SUM(T86:T243)</f>
        <v>0</v>
      </c>
      <c r="U85" s="199"/>
      <c r="V85" s="201">
        <f>SUM(V86:V243)</f>
        <v>428.67001199999999</v>
      </c>
      <c r="W85" s="199"/>
      <c r="X85" s="202">
        <f>SUM(X86:X243)</f>
        <v>0</v>
      </c>
      <c r="Y85" s="12"/>
      <c r="Z85" s="12"/>
      <c r="AA85" s="12"/>
      <c r="AB85" s="12"/>
      <c r="AC85" s="12"/>
      <c r="AD85" s="12"/>
      <c r="AE85" s="12"/>
      <c r="AR85" s="203" t="s">
        <v>81</v>
      </c>
      <c r="AT85" s="204" t="s">
        <v>72</v>
      </c>
      <c r="AU85" s="204" t="s">
        <v>81</v>
      </c>
      <c r="AY85" s="203" t="s">
        <v>131</v>
      </c>
      <c r="BK85" s="205">
        <f>SUM(BK86:BK243)</f>
        <v>0</v>
      </c>
    </row>
    <row r="86" s="2" customFormat="1" ht="33" customHeight="1">
      <c r="A86" s="39"/>
      <c r="B86" s="40"/>
      <c r="C86" s="208" t="s">
        <v>81</v>
      </c>
      <c r="D86" s="208" t="s">
        <v>134</v>
      </c>
      <c r="E86" s="210" t="s">
        <v>500</v>
      </c>
      <c r="F86" s="211" t="s">
        <v>501</v>
      </c>
      <c r="G86" s="212" t="s">
        <v>137</v>
      </c>
      <c r="H86" s="213">
        <v>64</v>
      </c>
      <c r="I86" s="214"/>
      <c r="J86" s="214"/>
      <c r="K86" s="215">
        <f>ROUND(P86*H86,2)</f>
        <v>0</v>
      </c>
      <c r="L86" s="211" t="s">
        <v>138</v>
      </c>
      <c r="M86" s="45"/>
      <c r="N86" s="216" t="s">
        <v>20</v>
      </c>
      <c r="O86" s="217" t="s">
        <v>42</v>
      </c>
      <c r="P86" s="218">
        <f>I86+J86</f>
        <v>0</v>
      </c>
      <c r="Q86" s="218">
        <f>ROUND(I86*H86,2)</f>
        <v>0</v>
      </c>
      <c r="R86" s="218">
        <f>ROUND(J86*H86,2)</f>
        <v>0</v>
      </c>
      <c r="S86" s="85"/>
      <c r="T86" s="219">
        <f>S86*H86</f>
        <v>0</v>
      </c>
      <c r="U86" s="219">
        <v>0</v>
      </c>
      <c r="V86" s="219">
        <f>U86*H86</f>
        <v>0</v>
      </c>
      <c r="W86" s="219">
        <v>0</v>
      </c>
      <c r="X86" s="220">
        <f>W86*H86</f>
        <v>0</v>
      </c>
      <c r="Y86" s="39"/>
      <c r="Z86" s="39"/>
      <c r="AA86" s="39"/>
      <c r="AB86" s="39"/>
      <c r="AC86" s="39"/>
      <c r="AD86" s="39"/>
      <c r="AE86" s="39"/>
      <c r="AR86" s="221" t="s">
        <v>139</v>
      </c>
      <c r="AT86" s="221" t="s">
        <v>134</v>
      </c>
      <c r="AU86" s="221" t="s">
        <v>83</v>
      </c>
      <c r="AY86" s="18" t="s">
        <v>131</v>
      </c>
      <c r="BE86" s="222">
        <f>IF(O86="základní",K86,0)</f>
        <v>0</v>
      </c>
      <c r="BF86" s="222">
        <f>IF(O86="snížená",K86,0)</f>
        <v>0</v>
      </c>
      <c r="BG86" s="222">
        <f>IF(O86="zákl. přenesená",K86,0)</f>
        <v>0</v>
      </c>
      <c r="BH86" s="222">
        <f>IF(O86="sníž. přenesená",K86,0)</f>
        <v>0</v>
      </c>
      <c r="BI86" s="222">
        <f>IF(O86="nulová",K86,0)</f>
        <v>0</v>
      </c>
      <c r="BJ86" s="18" t="s">
        <v>81</v>
      </c>
      <c r="BK86" s="222">
        <f>ROUND(P86*H86,2)</f>
        <v>0</v>
      </c>
      <c r="BL86" s="18" t="s">
        <v>139</v>
      </c>
      <c r="BM86" s="221" t="s">
        <v>502</v>
      </c>
    </row>
    <row r="87" s="2" customFormat="1">
      <c r="A87" s="39"/>
      <c r="B87" s="40"/>
      <c r="C87" s="41"/>
      <c r="D87" s="223" t="s">
        <v>141</v>
      </c>
      <c r="E87" s="41"/>
      <c r="F87" s="224" t="s">
        <v>503</v>
      </c>
      <c r="G87" s="41"/>
      <c r="H87" s="41"/>
      <c r="I87" s="225"/>
      <c r="J87" s="225"/>
      <c r="K87" s="41"/>
      <c r="L87" s="41"/>
      <c r="M87" s="45"/>
      <c r="N87" s="226"/>
      <c r="O87" s="227"/>
      <c r="P87" s="85"/>
      <c r="Q87" s="85"/>
      <c r="R87" s="85"/>
      <c r="S87" s="85"/>
      <c r="T87" s="85"/>
      <c r="U87" s="85"/>
      <c r="V87" s="85"/>
      <c r="W87" s="85"/>
      <c r="X87" s="86"/>
      <c r="Y87" s="39"/>
      <c r="Z87" s="39"/>
      <c r="AA87" s="39"/>
      <c r="AB87" s="39"/>
      <c r="AC87" s="39"/>
      <c r="AD87" s="39"/>
      <c r="AE87" s="39"/>
      <c r="AT87" s="18" t="s">
        <v>141</v>
      </c>
      <c r="AU87" s="18" t="s">
        <v>83</v>
      </c>
    </row>
    <row r="88" s="13" customFormat="1">
      <c r="A88" s="13"/>
      <c r="B88" s="228"/>
      <c r="C88" s="229"/>
      <c r="D88" s="223" t="s">
        <v>143</v>
      </c>
      <c r="E88" s="230" t="s">
        <v>20</v>
      </c>
      <c r="F88" s="231" t="s">
        <v>504</v>
      </c>
      <c r="G88" s="229"/>
      <c r="H88" s="232">
        <v>32</v>
      </c>
      <c r="I88" s="233"/>
      <c r="J88" s="233"/>
      <c r="K88" s="229"/>
      <c r="L88" s="229"/>
      <c r="M88" s="234"/>
      <c r="N88" s="235"/>
      <c r="O88" s="236"/>
      <c r="P88" s="236"/>
      <c r="Q88" s="236"/>
      <c r="R88" s="236"/>
      <c r="S88" s="236"/>
      <c r="T88" s="236"/>
      <c r="U88" s="236"/>
      <c r="V88" s="236"/>
      <c r="W88" s="236"/>
      <c r="X88" s="237"/>
      <c r="Y88" s="13"/>
      <c r="Z88" s="13"/>
      <c r="AA88" s="13"/>
      <c r="AB88" s="13"/>
      <c r="AC88" s="13"/>
      <c r="AD88" s="13"/>
      <c r="AE88" s="13"/>
      <c r="AT88" s="238" t="s">
        <v>143</v>
      </c>
      <c r="AU88" s="238" t="s">
        <v>83</v>
      </c>
      <c r="AV88" s="13" t="s">
        <v>83</v>
      </c>
      <c r="AW88" s="13" t="s">
        <v>5</v>
      </c>
      <c r="AX88" s="13" t="s">
        <v>73</v>
      </c>
      <c r="AY88" s="238" t="s">
        <v>131</v>
      </c>
    </row>
    <row r="89" s="13" customFormat="1">
      <c r="A89" s="13"/>
      <c r="B89" s="228"/>
      <c r="C89" s="229"/>
      <c r="D89" s="223" t="s">
        <v>143</v>
      </c>
      <c r="E89" s="230" t="s">
        <v>20</v>
      </c>
      <c r="F89" s="231" t="s">
        <v>505</v>
      </c>
      <c r="G89" s="229"/>
      <c r="H89" s="232">
        <v>32</v>
      </c>
      <c r="I89" s="233"/>
      <c r="J89" s="233"/>
      <c r="K89" s="229"/>
      <c r="L89" s="229"/>
      <c r="M89" s="234"/>
      <c r="N89" s="235"/>
      <c r="O89" s="236"/>
      <c r="P89" s="236"/>
      <c r="Q89" s="236"/>
      <c r="R89" s="236"/>
      <c r="S89" s="236"/>
      <c r="T89" s="236"/>
      <c r="U89" s="236"/>
      <c r="V89" s="236"/>
      <c r="W89" s="236"/>
      <c r="X89" s="237"/>
      <c r="Y89" s="13"/>
      <c r="Z89" s="13"/>
      <c r="AA89" s="13"/>
      <c r="AB89" s="13"/>
      <c r="AC89" s="13"/>
      <c r="AD89" s="13"/>
      <c r="AE89" s="13"/>
      <c r="AT89" s="238" t="s">
        <v>143</v>
      </c>
      <c r="AU89" s="238" t="s">
        <v>83</v>
      </c>
      <c r="AV89" s="13" t="s">
        <v>83</v>
      </c>
      <c r="AW89" s="13" t="s">
        <v>5</v>
      </c>
      <c r="AX89" s="13" t="s">
        <v>73</v>
      </c>
      <c r="AY89" s="238" t="s">
        <v>131</v>
      </c>
    </row>
    <row r="90" s="15" customFormat="1">
      <c r="A90" s="15"/>
      <c r="B90" s="260"/>
      <c r="C90" s="261"/>
      <c r="D90" s="223" t="s">
        <v>143</v>
      </c>
      <c r="E90" s="262" t="s">
        <v>20</v>
      </c>
      <c r="F90" s="263" t="s">
        <v>207</v>
      </c>
      <c r="G90" s="261"/>
      <c r="H90" s="264">
        <v>64</v>
      </c>
      <c r="I90" s="265"/>
      <c r="J90" s="265"/>
      <c r="K90" s="261"/>
      <c r="L90" s="261"/>
      <c r="M90" s="266"/>
      <c r="N90" s="267"/>
      <c r="O90" s="268"/>
      <c r="P90" s="268"/>
      <c r="Q90" s="268"/>
      <c r="R90" s="268"/>
      <c r="S90" s="268"/>
      <c r="T90" s="268"/>
      <c r="U90" s="268"/>
      <c r="V90" s="268"/>
      <c r="W90" s="268"/>
      <c r="X90" s="269"/>
      <c r="Y90" s="15"/>
      <c r="Z90" s="15"/>
      <c r="AA90" s="15"/>
      <c r="AB90" s="15"/>
      <c r="AC90" s="15"/>
      <c r="AD90" s="15"/>
      <c r="AE90" s="15"/>
      <c r="AT90" s="270" t="s">
        <v>143</v>
      </c>
      <c r="AU90" s="270" t="s">
        <v>83</v>
      </c>
      <c r="AV90" s="15" t="s">
        <v>139</v>
      </c>
      <c r="AW90" s="15" t="s">
        <v>5</v>
      </c>
      <c r="AX90" s="15" t="s">
        <v>81</v>
      </c>
      <c r="AY90" s="270" t="s">
        <v>131</v>
      </c>
    </row>
    <row r="91" s="2" customFormat="1" ht="37.8" customHeight="1">
      <c r="A91" s="39"/>
      <c r="B91" s="40"/>
      <c r="C91" s="208" t="s">
        <v>83</v>
      </c>
      <c r="D91" s="208" t="s">
        <v>134</v>
      </c>
      <c r="E91" s="210" t="s">
        <v>506</v>
      </c>
      <c r="F91" s="211" t="s">
        <v>507</v>
      </c>
      <c r="G91" s="212" t="s">
        <v>137</v>
      </c>
      <c r="H91" s="213">
        <v>44</v>
      </c>
      <c r="I91" s="214"/>
      <c r="J91" s="214"/>
      <c r="K91" s="215">
        <f>ROUND(P91*H91,2)</f>
        <v>0</v>
      </c>
      <c r="L91" s="211" t="s">
        <v>138</v>
      </c>
      <c r="M91" s="45"/>
      <c r="N91" s="216" t="s">
        <v>20</v>
      </c>
      <c r="O91" s="217" t="s">
        <v>42</v>
      </c>
      <c r="P91" s="218">
        <f>I91+J91</f>
        <v>0</v>
      </c>
      <c r="Q91" s="218">
        <f>ROUND(I91*H91,2)</f>
        <v>0</v>
      </c>
      <c r="R91" s="218">
        <f>ROUND(J91*H91,2)</f>
        <v>0</v>
      </c>
      <c r="S91" s="85"/>
      <c r="T91" s="219">
        <f>S91*H91</f>
        <v>0</v>
      </c>
      <c r="U91" s="219">
        <v>0</v>
      </c>
      <c r="V91" s="219">
        <f>U91*H91</f>
        <v>0</v>
      </c>
      <c r="W91" s="219">
        <v>0</v>
      </c>
      <c r="X91" s="220">
        <f>W91*H91</f>
        <v>0</v>
      </c>
      <c r="Y91" s="39"/>
      <c r="Z91" s="39"/>
      <c r="AA91" s="39"/>
      <c r="AB91" s="39"/>
      <c r="AC91" s="39"/>
      <c r="AD91" s="39"/>
      <c r="AE91" s="39"/>
      <c r="AR91" s="221" t="s">
        <v>139</v>
      </c>
      <c r="AT91" s="221" t="s">
        <v>134</v>
      </c>
      <c r="AU91" s="221" t="s">
        <v>83</v>
      </c>
      <c r="AY91" s="18" t="s">
        <v>131</v>
      </c>
      <c r="BE91" s="222">
        <f>IF(O91="základní",K91,0)</f>
        <v>0</v>
      </c>
      <c r="BF91" s="222">
        <f>IF(O91="snížená",K91,0)</f>
        <v>0</v>
      </c>
      <c r="BG91" s="222">
        <f>IF(O91="zákl. přenesená",K91,0)</f>
        <v>0</v>
      </c>
      <c r="BH91" s="222">
        <f>IF(O91="sníž. přenesená",K91,0)</f>
        <v>0</v>
      </c>
      <c r="BI91" s="222">
        <f>IF(O91="nulová",K91,0)</f>
        <v>0</v>
      </c>
      <c r="BJ91" s="18" t="s">
        <v>81</v>
      </c>
      <c r="BK91" s="222">
        <f>ROUND(P91*H91,2)</f>
        <v>0</v>
      </c>
      <c r="BL91" s="18" t="s">
        <v>139</v>
      </c>
      <c r="BM91" s="221" t="s">
        <v>508</v>
      </c>
    </row>
    <row r="92" s="2" customFormat="1">
      <c r="A92" s="39"/>
      <c r="B92" s="40"/>
      <c r="C92" s="41"/>
      <c r="D92" s="223" t="s">
        <v>141</v>
      </c>
      <c r="E92" s="41"/>
      <c r="F92" s="224" t="s">
        <v>509</v>
      </c>
      <c r="G92" s="41"/>
      <c r="H92" s="41"/>
      <c r="I92" s="225"/>
      <c r="J92" s="225"/>
      <c r="K92" s="41"/>
      <c r="L92" s="41"/>
      <c r="M92" s="45"/>
      <c r="N92" s="226"/>
      <c r="O92" s="227"/>
      <c r="P92" s="85"/>
      <c r="Q92" s="85"/>
      <c r="R92" s="85"/>
      <c r="S92" s="85"/>
      <c r="T92" s="85"/>
      <c r="U92" s="85"/>
      <c r="V92" s="85"/>
      <c r="W92" s="85"/>
      <c r="X92" s="86"/>
      <c r="Y92" s="39"/>
      <c r="Z92" s="39"/>
      <c r="AA92" s="39"/>
      <c r="AB92" s="39"/>
      <c r="AC92" s="39"/>
      <c r="AD92" s="39"/>
      <c r="AE92" s="39"/>
      <c r="AT92" s="18" t="s">
        <v>141</v>
      </c>
      <c r="AU92" s="18" t="s">
        <v>83</v>
      </c>
    </row>
    <row r="93" s="13" customFormat="1">
      <c r="A93" s="13"/>
      <c r="B93" s="228"/>
      <c r="C93" s="229"/>
      <c r="D93" s="223" t="s">
        <v>143</v>
      </c>
      <c r="E93" s="230" t="s">
        <v>20</v>
      </c>
      <c r="F93" s="231" t="s">
        <v>510</v>
      </c>
      <c r="G93" s="229"/>
      <c r="H93" s="232">
        <v>22</v>
      </c>
      <c r="I93" s="233"/>
      <c r="J93" s="233"/>
      <c r="K93" s="229"/>
      <c r="L93" s="229"/>
      <c r="M93" s="234"/>
      <c r="N93" s="235"/>
      <c r="O93" s="236"/>
      <c r="P93" s="236"/>
      <c r="Q93" s="236"/>
      <c r="R93" s="236"/>
      <c r="S93" s="236"/>
      <c r="T93" s="236"/>
      <c r="U93" s="236"/>
      <c r="V93" s="236"/>
      <c r="W93" s="236"/>
      <c r="X93" s="237"/>
      <c r="Y93" s="13"/>
      <c r="Z93" s="13"/>
      <c r="AA93" s="13"/>
      <c r="AB93" s="13"/>
      <c r="AC93" s="13"/>
      <c r="AD93" s="13"/>
      <c r="AE93" s="13"/>
      <c r="AT93" s="238" t="s">
        <v>143</v>
      </c>
      <c r="AU93" s="238" t="s">
        <v>83</v>
      </c>
      <c r="AV93" s="13" t="s">
        <v>83</v>
      </c>
      <c r="AW93" s="13" t="s">
        <v>5</v>
      </c>
      <c r="AX93" s="13" t="s">
        <v>73</v>
      </c>
      <c r="AY93" s="238" t="s">
        <v>131</v>
      </c>
    </row>
    <row r="94" s="13" customFormat="1">
      <c r="A94" s="13"/>
      <c r="B94" s="228"/>
      <c r="C94" s="229"/>
      <c r="D94" s="223" t="s">
        <v>143</v>
      </c>
      <c r="E94" s="230" t="s">
        <v>20</v>
      </c>
      <c r="F94" s="231" t="s">
        <v>511</v>
      </c>
      <c r="G94" s="229"/>
      <c r="H94" s="232">
        <v>22</v>
      </c>
      <c r="I94" s="233"/>
      <c r="J94" s="233"/>
      <c r="K94" s="229"/>
      <c r="L94" s="229"/>
      <c r="M94" s="234"/>
      <c r="N94" s="235"/>
      <c r="O94" s="236"/>
      <c r="P94" s="236"/>
      <c r="Q94" s="236"/>
      <c r="R94" s="236"/>
      <c r="S94" s="236"/>
      <c r="T94" s="236"/>
      <c r="U94" s="236"/>
      <c r="V94" s="236"/>
      <c r="W94" s="236"/>
      <c r="X94" s="237"/>
      <c r="Y94" s="13"/>
      <c r="Z94" s="13"/>
      <c r="AA94" s="13"/>
      <c r="AB94" s="13"/>
      <c r="AC94" s="13"/>
      <c r="AD94" s="13"/>
      <c r="AE94" s="13"/>
      <c r="AT94" s="238" t="s">
        <v>143</v>
      </c>
      <c r="AU94" s="238" t="s">
        <v>83</v>
      </c>
      <c r="AV94" s="13" t="s">
        <v>83</v>
      </c>
      <c r="AW94" s="13" t="s">
        <v>5</v>
      </c>
      <c r="AX94" s="13" t="s">
        <v>73</v>
      </c>
      <c r="AY94" s="238" t="s">
        <v>131</v>
      </c>
    </row>
    <row r="95" s="15" customFormat="1">
      <c r="A95" s="15"/>
      <c r="B95" s="260"/>
      <c r="C95" s="261"/>
      <c r="D95" s="223" t="s">
        <v>143</v>
      </c>
      <c r="E95" s="262" t="s">
        <v>20</v>
      </c>
      <c r="F95" s="263" t="s">
        <v>207</v>
      </c>
      <c r="G95" s="261"/>
      <c r="H95" s="264">
        <v>44</v>
      </c>
      <c r="I95" s="265"/>
      <c r="J95" s="265"/>
      <c r="K95" s="261"/>
      <c r="L95" s="261"/>
      <c r="M95" s="266"/>
      <c r="N95" s="267"/>
      <c r="O95" s="268"/>
      <c r="P95" s="268"/>
      <c r="Q95" s="268"/>
      <c r="R95" s="268"/>
      <c r="S95" s="268"/>
      <c r="T95" s="268"/>
      <c r="U95" s="268"/>
      <c r="V95" s="268"/>
      <c r="W95" s="268"/>
      <c r="X95" s="269"/>
      <c r="Y95" s="15"/>
      <c r="Z95" s="15"/>
      <c r="AA95" s="15"/>
      <c r="AB95" s="15"/>
      <c r="AC95" s="15"/>
      <c r="AD95" s="15"/>
      <c r="AE95" s="15"/>
      <c r="AT95" s="270" t="s">
        <v>143</v>
      </c>
      <c r="AU95" s="270" t="s">
        <v>83</v>
      </c>
      <c r="AV95" s="15" t="s">
        <v>139</v>
      </c>
      <c r="AW95" s="15" t="s">
        <v>5</v>
      </c>
      <c r="AX95" s="15" t="s">
        <v>81</v>
      </c>
      <c r="AY95" s="270" t="s">
        <v>131</v>
      </c>
    </row>
    <row r="96" s="2" customFormat="1" ht="37.8" customHeight="1">
      <c r="A96" s="39"/>
      <c r="B96" s="40"/>
      <c r="C96" s="208" t="s">
        <v>151</v>
      </c>
      <c r="D96" s="208" t="s">
        <v>134</v>
      </c>
      <c r="E96" s="210" t="s">
        <v>512</v>
      </c>
      <c r="F96" s="211" t="s">
        <v>513</v>
      </c>
      <c r="G96" s="212" t="s">
        <v>137</v>
      </c>
      <c r="H96" s="213">
        <v>24</v>
      </c>
      <c r="I96" s="214"/>
      <c r="J96" s="214"/>
      <c r="K96" s="215">
        <f>ROUND(P96*H96,2)</f>
        <v>0</v>
      </c>
      <c r="L96" s="211" t="s">
        <v>138</v>
      </c>
      <c r="M96" s="45"/>
      <c r="N96" s="216" t="s">
        <v>20</v>
      </c>
      <c r="O96" s="217" t="s">
        <v>42</v>
      </c>
      <c r="P96" s="218">
        <f>I96+J96</f>
        <v>0</v>
      </c>
      <c r="Q96" s="218">
        <f>ROUND(I96*H96,2)</f>
        <v>0</v>
      </c>
      <c r="R96" s="218">
        <f>ROUND(J96*H96,2)</f>
        <v>0</v>
      </c>
      <c r="S96" s="85"/>
      <c r="T96" s="219">
        <f>S96*H96</f>
        <v>0</v>
      </c>
      <c r="U96" s="219">
        <v>0</v>
      </c>
      <c r="V96" s="219">
        <f>U96*H96</f>
        <v>0</v>
      </c>
      <c r="W96" s="219">
        <v>0</v>
      </c>
      <c r="X96" s="220">
        <f>W96*H96</f>
        <v>0</v>
      </c>
      <c r="Y96" s="39"/>
      <c r="Z96" s="39"/>
      <c r="AA96" s="39"/>
      <c r="AB96" s="39"/>
      <c r="AC96" s="39"/>
      <c r="AD96" s="39"/>
      <c r="AE96" s="39"/>
      <c r="AR96" s="221" t="s">
        <v>139</v>
      </c>
      <c r="AT96" s="221" t="s">
        <v>134</v>
      </c>
      <c r="AU96" s="221" t="s">
        <v>83</v>
      </c>
      <c r="AY96" s="18" t="s">
        <v>131</v>
      </c>
      <c r="BE96" s="222">
        <f>IF(O96="základní",K96,0)</f>
        <v>0</v>
      </c>
      <c r="BF96" s="222">
        <f>IF(O96="snížená",K96,0)</f>
        <v>0</v>
      </c>
      <c r="BG96" s="222">
        <f>IF(O96="zákl. přenesená",K96,0)</f>
        <v>0</v>
      </c>
      <c r="BH96" s="222">
        <f>IF(O96="sníž. přenesená",K96,0)</f>
        <v>0</v>
      </c>
      <c r="BI96" s="222">
        <f>IF(O96="nulová",K96,0)</f>
        <v>0</v>
      </c>
      <c r="BJ96" s="18" t="s">
        <v>81</v>
      </c>
      <c r="BK96" s="222">
        <f>ROUND(P96*H96,2)</f>
        <v>0</v>
      </c>
      <c r="BL96" s="18" t="s">
        <v>139</v>
      </c>
      <c r="BM96" s="221" t="s">
        <v>514</v>
      </c>
    </row>
    <row r="97" s="2" customFormat="1">
      <c r="A97" s="39"/>
      <c r="B97" s="40"/>
      <c r="C97" s="41"/>
      <c r="D97" s="223" t="s">
        <v>141</v>
      </c>
      <c r="E97" s="41"/>
      <c r="F97" s="224" t="s">
        <v>515</v>
      </c>
      <c r="G97" s="41"/>
      <c r="H97" s="41"/>
      <c r="I97" s="225"/>
      <c r="J97" s="225"/>
      <c r="K97" s="41"/>
      <c r="L97" s="41"/>
      <c r="M97" s="45"/>
      <c r="N97" s="226"/>
      <c r="O97" s="227"/>
      <c r="P97" s="85"/>
      <c r="Q97" s="85"/>
      <c r="R97" s="85"/>
      <c r="S97" s="85"/>
      <c r="T97" s="85"/>
      <c r="U97" s="85"/>
      <c r="V97" s="85"/>
      <c r="W97" s="85"/>
      <c r="X97" s="86"/>
      <c r="Y97" s="39"/>
      <c r="Z97" s="39"/>
      <c r="AA97" s="39"/>
      <c r="AB97" s="39"/>
      <c r="AC97" s="39"/>
      <c r="AD97" s="39"/>
      <c r="AE97" s="39"/>
      <c r="AT97" s="18" t="s">
        <v>141</v>
      </c>
      <c r="AU97" s="18" t="s">
        <v>83</v>
      </c>
    </row>
    <row r="98" s="13" customFormat="1">
      <c r="A98" s="13"/>
      <c r="B98" s="228"/>
      <c r="C98" s="229"/>
      <c r="D98" s="223" t="s">
        <v>143</v>
      </c>
      <c r="E98" s="230" t="s">
        <v>20</v>
      </c>
      <c r="F98" s="231" t="s">
        <v>516</v>
      </c>
      <c r="G98" s="229"/>
      <c r="H98" s="232">
        <v>12</v>
      </c>
      <c r="I98" s="233"/>
      <c r="J98" s="233"/>
      <c r="K98" s="229"/>
      <c r="L98" s="229"/>
      <c r="M98" s="234"/>
      <c r="N98" s="235"/>
      <c r="O98" s="236"/>
      <c r="P98" s="236"/>
      <c r="Q98" s="236"/>
      <c r="R98" s="236"/>
      <c r="S98" s="236"/>
      <c r="T98" s="236"/>
      <c r="U98" s="236"/>
      <c r="V98" s="236"/>
      <c r="W98" s="236"/>
      <c r="X98" s="237"/>
      <c r="Y98" s="13"/>
      <c r="Z98" s="13"/>
      <c r="AA98" s="13"/>
      <c r="AB98" s="13"/>
      <c r="AC98" s="13"/>
      <c r="AD98" s="13"/>
      <c r="AE98" s="13"/>
      <c r="AT98" s="238" t="s">
        <v>143</v>
      </c>
      <c r="AU98" s="238" t="s">
        <v>83</v>
      </c>
      <c r="AV98" s="13" t="s">
        <v>83</v>
      </c>
      <c r="AW98" s="13" t="s">
        <v>5</v>
      </c>
      <c r="AX98" s="13" t="s">
        <v>73</v>
      </c>
      <c r="AY98" s="238" t="s">
        <v>131</v>
      </c>
    </row>
    <row r="99" s="13" customFormat="1">
      <c r="A99" s="13"/>
      <c r="B99" s="228"/>
      <c r="C99" s="229"/>
      <c r="D99" s="223" t="s">
        <v>143</v>
      </c>
      <c r="E99" s="230" t="s">
        <v>20</v>
      </c>
      <c r="F99" s="231" t="s">
        <v>517</v>
      </c>
      <c r="G99" s="229"/>
      <c r="H99" s="232">
        <v>12</v>
      </c>
      <c r="I99" s="233"/>
      <c r="J99" s="233"/>
      <c r="K99" s="229"/>
      <c r="L99" s="229"/>
      <c r="M99" s="234"/>
      <c r="N99" s="235"/>
      <c r="O99" s="236"/>
      <c r="P99" s="236"/>
      <c r="Q99" s="236"/>
      <c r="R99" s="236"/>
      <c r="S99" s="236"/>
      <c r="T99" s="236"/>
      <c r="U99" s="236"/>
      <c r="V99" s="236"/>
      <c r="W99" s="236"/>
      <c r="X99" s="237"/>
      <c r="Y99" s="13"/>
      <c r="Z99" s="13"/>
      <c r="AA99" s="13"/>
      <c r="AB99" s="13"/>
      <c r="AC99" s="13"/>
      <c r="AD99" s="13"/>
      <c r="AE99" s="13"/>
      <c r="AT99" s="238" t="s">
        <v>143</v>
      </c>
      <c r="AU99" s="238" t="s">
        <v>83</v>
      </c>
      <c r="AV99" s="13" t="s">
        <v>83</v>
      </c>
      <c r="AW99" s="13" t="s">
        <v>5</v>
      </c>
      <c r="AX99" s="13" t="s">
        <v>73</v>
      </c>
      <c r="AY99" s="238" t="s">
        <v>131</v>
      </c>
    </row>
    <row r="100" s="15" customFormat="1">
      <c r="A100" s="15"/>
      <c r="B100" s="260"/>
      <c r="C100" s="261"/>
      <c r="D100" s="223" t="s">
        <v>143</v>
      </c>
      <c r="E100" s="262" t="s">
        <v>20</v>
      </c>
      <c r="F100" s="263" t="s">
        <v>207</v>
      </c>
      <c r="G100" s="261"/>
      <c r="H100" s="264">
        <v>24</v>
      </c>
      <c r="I100" s="265"/>
      <c r="J100" s="265"/>
      <c r="K100" s="261"/>
      <c r="L100" s="261"/>
      <c r="M100" s="266"/>
      <c r="N100" s="267"/>
      <c r="O100" s="268"/>
      <c r="P100" s="268"/>
      <c r="Q100" s="268"/>
      <c r="R100" s="268"/>
      <c r="S100" s="268"/>
      <c r="T100" s="268"/>
      <c r="U100" s="268"/>
      <c r="V100" s="268"/>
      <c r="W100" s="268"/>
      <c r="X100" s="269"/>
      <c r="Y100" s="15"/>
      <c r="Z100" s="15"/>
      <c r="AA100" s="15"/>
      <c r="AB100" s="15"/>
      <c r="AC100" s="15"/>
      <c r="AD100" s="15"/>
      <c r="AE100" s="15"/>
      <c r="AT100" s="270" t="s">
        <v>143</v>
      </c>
      <c r="AU100" s="270" t="s">
        <v>83</v>
      </c>
      <c r="AV100" s="15" t="s">
        <v>139</v>
      </c>
      <c r="AW100" s="15" t="s">
        <v>5</v>
      </c>
      <c r="AX100" s="15" t="s">
        <v>81</v>
      </c>
      <c r="AY100" s="270" t="s">
        <v>131</v>
      </c>
    </row>
    <row r="101" s="2" customFormat="1" ht="24.15" customHeight="1">
      <c r="A101" s="39"/>
      <c r="B101" s="40"/>
      <c r="C101" s="239" t="s">
        <v>139</v>
      </c>
      <c r="D101" s="280" t="s">
        <v>168</v>
      </c>
      <c r="E101" s="241" t="s">
        <v>518</v>
      </c>
      <c r="F101" s="242" t="s">
        <v>519</v>
      </c>
      <c r="G101" s="243" t="s">
        <v>137</v>
      </c>
      <c r="H101" s="244">
        <v>30</v>
      </c>
      <c r="I101" s="245"/>
      <c r="J101" s="246"/>
      <c r="K101" s="247">
        <f>ROUND(P101*H101,2)</f>
        <v>0</v>
      </c>
      <c r="L101" s="242" t="s">
        <v>138</v>
      </c>
      <c r="M101" s="248"/>
      <c r="N101" s="249" t="s">
        <v>20</v>
      </c>
      <c r="O101" s="217" t="s">
        <v>42</v>
      </c>
      <c r="P101" s="218">
        <f>I101+J101</f>
        <v>0</v>
      </c>
      <c r="Q101" s="218">
        <f>ROUND(I101*H101,2)</f>
        <v>0</v>
      </c>
      <c r="R101" s="218">
        <f>ROUND(J101*H101,2)</f>
        <v>0</v>
      </c>
      <c r="S101" s="85"/>
      <c r="T101" s="219">
        <f>S101*H101</f>
        <v>0</v>
      </c>
      <c r="U101" s="219">
        <v>0.10299999999999999</v>
      </c>
      <c r="V101" s="219">
        <f>U101*H101</f>
        <v>3.0899999999999999</v>
      </c>
      <c r="W101" s="219">
        <v>0</v>
      </c>
      <c r="X101" s="220">
        <f>W101*H101</f>
        <v>0</v>
      </c>
      <c r="Y101" s="39"/>
      <c r="Z101" s="39"/>
      <c r="AA101" s="39"/>
      <c r="AB101" s="39"/>
      <c r="AC101" s="39"/>
      <c r="AD101" s="39"/>
      <c r="AE101" s="39"/>
      <c r="AR101" s="221" t="s">
        <v>171</v>
      </c>
      <c r="AT101" s="221" t="s">
        <v>168</v>
      </c>
      <c r="AU101" s="221" t="s">
        <v>83</v>
      </c>
      <c r="AY101" s="18" t="s">
        <v>131</v>
      </c>
      <c r="BE101" s="222">
        <f>IF(O101="základní",K101,0)</f>
        <v>0</v>
      </c>
      <c r="BF101" s="222">
        <f>IF(O101="snížená",K101,0)</f>
        <v>0</v>
      </c>
      <c r="BG101" s="222">
        <f>IF(O101="zákl. přenesená",K101,0)</f>
        <v>0</v>
      </c>
      <c r="BH101" s="222">
        <f>IF(O101="sníž. přenesená",K101,0)</f>
        <v>0</v>
      </c>
      <c r="BI101" s="222">
        <f>IF(O101="nulová",K101,0)</f>
        <v>0</v>
      </c>
      <c r="BJ101" s="18" t="s">
        <v>81</v>
      </c>
      <c r="BK101" s="222">
        <f>ROUND(P101*H101,2)</f>
        <v>0</v>
      </c>
      <c r="BL101" s="18" t="s">
        <v>139</v>
      </c>
      <c r="BM101" s="221" t="s">
        <v>520</v>
      </c>
    </row>
    <row r="102" s="2" customFormat="1">
      <c r="A102" s="39"/>
      <c r="B102" s="40"/>
      <c r="C102" s="41"/>
      <c r="D102" s="223" t="s">
        <v>141</v>
      </c>
      <c r="E102" s="41"/>
      <c r="F102" s="224" t="s">
        <v>519</v>
      </c>
      <c r="G102" s="41"/>
      <c r="H102" s="41"/>
      <c r="I102" s="225"/>
      <c r="J102" s="225"/>
      <c r="K102" s="41"/>
      <c r="L102" s="41"/>
      <c r="M102" s="45"/>
      <c r="N102" s="226"/>
      <c r="O102" s="227"/>
      <c r="P102" s="85"/>
      <c r="Q102" s="85"/>
      <c r="R102" s="85"/>
      <c r="S102" s="85"/>
      <c r="T102" s="85"/>
      <c r="U102" s="85"/>
      <c r="V102" s="85"/>
      <c r="W102" s="85"/>
      <c r="X102" s="86"/>
      <c r="Y102" s="39"/>
      <c r="Z102" s="39"/>
      <c r="AA102" s="39"/>
      <c r="AB102" s="39"/>
      <c r="AC102" s="39"/>
      <c r="AD102" s="39"/>
      <c r="AE102" s="39"/>
      <c r="AT102" s="18" t="s">
        <v>141</v>
      </c>
      <c r="AU102" s="18" t="s">
        <v>83</v>
      </c>
    </row>
    <row r="103" s="13" customFormat="1">
      <c r="A103" s="13"/>
      <c r="B103" s="228"/>
      <c r="C103" s="229"/>
      <c r="D103" s="223" t="s">
        <v>143</v>
      </c>
      <c r="E103" s="230" t="s">
        <v>20</v>
      </c>
      <c r="F103" s="231" t="s">
        <v>521</v>
      </c>
      <c r="G103" s="229"/>
      <c r="H103" s="232">
        <v>30</v>
      </c>
      <c r="I103" s="233"/>
      <c r="J103" s="233"/>
      <c r="K103" s="229"/>
      <c r="L103" s="229"/>
      <c r="M103" s="234"/>
      <c r="N103" s="235"/>
      <c r="O103" s="236"/>
      <c r="P103" s="236"/>
      <c r="Q103" s="236"/>
      <c r="R103" s="236"/>
      <c r="S103" s="236"/>
      <c r="T103" s="236"/>
      <c r="U103" s="236"/>
      <c r="V103" s="236"/>
      <c r="W103" s="236"/>
      <c r="X103" s="237"/>
      <c r="Y103" s="13"/>
      <c r="Z103" s="13"/>
      <c r="AA103" s="13"/>
      <c r="AB103" s="13"/>
      <c r="AC103" s="13"/>
      <c r="AD103" s="13"/>
      <c r="AE103" s="13"/>
      <c r="AT103" s="238" t="s">
        <v>143</v>
      </c>
      <c r="AU103" s="238" t="s">
        <v>83</v>
      </c>
      <c r="AV103" s="13" t="s">
        <v>83</v>
      </c>
      <c r="AW103" s="13" t="s">
        <v>5</v>
      </c>
      <c r="AX103" s="13" t="s">
        <v>81</v>
      </c>
      <c r="AY103" s="238" t="s">
        <v>131</v>
      </c>
    </row>
    <row r="104" s="2" customFormat="1" ht="24.15" customHeight="1">
      <c r="A104" s="39"/>
      <c r="B104" s="40"/>
      <c r="C104" s="239" t="s">
        <v>132</v>
      </c>
      <c r="D104" s="280" t="s">
        <v>168</v>
      </c>
      <c r="E104" s="241" t="s">
        <v>522</v>
      </c>
      <c r="F104" s="242" t="s">
        <v>523</v>
      </c>
      <c r="G104" s="243" t="s">
        <v>137</v>
      </c>
      <c r="H104" s="244">
        <v>12</v>
      </c>
      <c r="I104" s="245"/>
      <c r="J104" s="246"/>
      <c r="K104" s="247">
        <f>ROUND(P104*H104,2)</f>
        <v>0</v>
      </c>
      <c r="L104" s="242" t="s">
        <v>138</v>
      </c>
      <c r="M104" s="248"/>
      <c r="N104" s="249" t="s">
        <v>20</v>
      </c>
      <c r="O104" s="217" t="s">
        <v>42</v>
      </c>
      <c r="P104" s="218">
        <f>I104+J104</f>
        <v>0</v>
      </c>
      <c r="Q104" s="218">
        <f>ROUND(I104*H104,2)</f>
        <v>0</v>
      </c>
      <c r="R104" s="218">
        <f>ROUND(J104*H104,2)</f>
        <v>0</v>
      </c>
      <c r="S104" s="85"/>
      <c r="T104" s="219">
        <f>S104*H104</f>
        <v>0</v>
      </c>
      <c r="U104" s="219">
        <v>0.10696</v>
      </c>
      <c r="V104" s="219">
        <f>U104*H104</f>
        <v>1.28352</v>
      </c>
      <c r="W104" s="219">
        <v>0</v>
      </c>
      <c r="X104" s="220">
        <f>W104*H104</f>
        <v>0</v>
      </c>
      <c r="Y104" s="39"/>
      <c r="Z104" s="39"/>
      <c r="AA104" s="39"/>
      <c r="AB104" s="39"/>
      <c r="AC104" s="39"/>
      <c r="AD104" s="39"/>
      <c r="AE104" s="39"/>
      <c r="AR104" s="221" t="s">
        <v>171</v>
      </c>
      <c r="AT104" s="221" t="s">
        <v>168</v>
      </c>
      <c r="AU104" s="221" t="s">
        <v>83</v>
      </c>
      <c r="AY104" s="18" t="s">
        <v>131</v>
      </c>
      <c r="BE104" s="222">
        <f>IF(O104="základní",K104,0)</f>
        <v>0</v>
      </c>
      <c r="BF104" s="222">
        <f>IF(O104="snížená",K104,0)</f>
        <v>0</v>
      </c>
      <c r="BG104" s="222">
        <f>IF(O104="zákl. přenesená",K104,0)</f>
        <v>0</v>
      </c>
      <c r="BH104" s="222">
        <f>IF(O104="sníž. přenesená",K104,0)</f>
        <v>0</v>
      </c>
      <c r="BI104" s="222">
        <f>IF(O104="nulová",K104,0)</f>
        <v>0</v>
      </c>
      <c r="BJ104" s="18" t="s">
        <v>81</v>
      </c>
      <c r="BK104" s="222">
        <f>ROUND(P104*H104,2)</f>
        <v>0</v>
      </c>
      <c r="BL104" s="18" t="s">
        <v>139</v>
      </c>
      <c r="BM104" s="221" t="s">
        <v>524</v>
      </c>
    </row>
    <row r="105" s="2" customFormat="1">
      <c r="A105" s="39"/>
      <c r="B105" s="40"/>
      <c r="C105" s="41"/>
      <c r="D105" s="223" t="s">
        <v>141</v>
      </c>
      <c r="E105" s="41"/>
      <c r="F105" s="224" t="s">
        <v>523</v>
      </c>
      <c r="G105" s="41"/>
      <c r="H105" s="41"/>
      <c r="I105" s="225"/>
      <c r="J105" s="225"/>
      <c r="K105" s="41"/>
      <c r="L105" s="41"/>
      <c r="M105" s="45"/>
      <c r="N105" s="226"/>
      <c r="O105" s="227"/>
      <c r="P105" s="85"/>
      <c r="Q105" s="85"/>
      <c r="R105" s="85"/>
      <c r="S105" s="85"/>
      <c r="T105" s="85"/>
      <c r="U105" s="85"/>
      <c r="V105" s="85"/>
      <c r="W105" s="85"/>
      <c r="X105" s="86"/>
      <c r="Y105" s="39"/>
      <c r="Z105" s="39"/>
      <c r="AA105" s="39"/>
      <c r="AB105" s="39"/>
      <c r="AC105" s="39"/>
      <c r="AD105" s="39"/>
      <c r="AE105" s="39"/>
      <c r="AT105" s="18" t="s">
        <v>141</v>
      </c>
      <c r="AU105" s="18" t="s">
        <v>83</v>
      </c>
    </row>
    <row r="106" s="13" customFormat="1">
      <c r="A106" s="13"/>
      <c r="B106" s="228"/>
      <c r="C106" s="229"/>
      <c r="D106" s="223" t="s">
        <v>143</v>
      </c>
      <c r="E106" s="230" t="s">
        <v>20</v>
      </c>
      <c r="F106" s="231" t="s">
        <v>408</v>
      </c>
      <c r="G106" s="229"/>
      <c r="H106" s="232">
        <v>12</v>
      </c>
      <c r="I106" s="233"/>
      <c r="J106" s="233"/>
      <c r="K106" s="229"/>
      <c r="L106" s="229"/>
      <c r="M106" s="234"/>
      <c r="N106" s="235"/>
      <c r="O106" s="236"/>
      <c r="P106" s="236"/>
      <c r="Q106" s="236"/>
      <c r="R106" s="236"/>
      <c r="S106" s="236"/>
      <c r="T106" s="236"/>
      <c r="U106" s="236"/>
      <c r="V106" s="236"/>
      <c r="W106" s="236"/>
      <c r="X106" s="237"/>
      <c r="Y106" s="13"/>
      <c r="Z106" s="13"/>
      <c r="AA106" s="13"/>
      <c r="AB106" s="13"/>
      <c r="AC106" s="13"/>
      <c r="AD106" s="13"/>
      <c r="AE106" s="13"/>
      <c r="AT106" s="238" t="s">
        <v>143</v>
      </c>
      <c r="AU106" s="238" t="s">
        <v>83</v>
      </c>
      <c r="AV106" s="13" t="s">
        <v>83</v>
      </c>
      <c r="AW106" s="13" t="s">
        <v>5</v>
      </c>
      <c r="AX106" s="13" t="s">
        <v>81</v>
      </c>
      <c r="AY106" s="238" t="s">
        <v>131</v>
      </c>
    </row>
    <row r="107" s="2" customFormat="1" ht="24.15" customHeight="1">
      <c r="A107" s="39"/>
      <c r="B107" s="40"/>
      <c r="C107" s="239" t="s">
        <v>167</v>
      </c>
      <c r="D107" s="280" t="s">
        <v>168</v>
      </c>
      <c r="E107" s="241" t="s">
        <v>525</v>
      </c>
      <c r="F107" s="242" t="s">
        <v>526</v>
      </c>
      <c r="G107" s="243" t="s">
        <v>137</v>
      </c>
      <c r="H107" s="244">
        <v>8</v>
      </c>
      <c r="I107" s="245"/>
      <c r="J107" s="246"/>
      <c r="K107" s="247">
        <f>ROUND(P107*H107,2)</f>
        <v>0</v>
      </c>
      <c r="L107" s="242" t="s">
        <v>138</v>
      </c>
      <c r="M107" s="248"/>
      <c r="N107" s="249" t="s">
        <v>20</v>
      </c>
      <c r="O107" s="217" t="s">
        <v>42</v>
      </c>
      <c r="P107" s="218">
        <f>I107+J107</f>
        <v>0</v>
      </c>
      <c r="Q107" s="218">
        <f>ROUND(I107*H107,2)</f>
        <v>0</v>
      </c>
      <c r="R107" s="218">
        <f>ROUND(J107*H107,2)</f>
        <v>0</v>
      </c>
      <c r="S107" s="85"/>
      <c r="T107" s="219">
        <f>S107*H107</f>
        <v>0</v>
      </c>
      <c r="U107" s="219">
        <v>0.11092000000000001</v>
      </c>
      <c r="V107" s="219">
        <f>U107*H107</f>
        <v>0.88736000000000004</v>
      </c>
      <c r="W107" s="219">
        <v>0</v>
      </c>
      <c r="X107" s="220">
        <f>W107*H107</f>
        <v>0</v>
      </c>
      <c r="Y107" s="39"/>
      <c r="Z107" s="39"/>
      <c r="AA107" s="39"/>
      <c r="AB107" s="39"/>
      <c r="AC107" s="39"/>
      <c r="AD107" s="39"/>
      <c r="AE107" s="39"/>
      <c r="AR107" s="221" t="s">
        <v>171</v>
      </c>
      <c r="AT107" s="221" t="s">
        <v>168</v>
      </c>
      <c r="AU107" s="221" t="s">
        <v>83</v>
      </c>
      <c r="AY107" s="18" t="s">
        <v>131</v>
      </c>
      <c r="BE107" s="222">
        <f>IF(O107="základní",K107,0)</f>
        <v>0</v>
      </c>
      <c r="BF107" s="222">
        <f>IF(O107="snížená",K107,0)</f>
        <v>0</v>
      </c>
      <c r="BG107" s="222">
        <f>IF(O107="zákl. přenesená",K107,0)</f>
        <v>0</v>
      </c>
      <c r="BH107" s="222">
        <f>IF(O107="sníž. přenesená",K107,0)</f>
        <v>0</v>
      </c>
      <c r="BI107" s="222">
        <f>IF(O107="nulová",K107,0)</f>
        <v>0</v>
      </c>
      <c r="BJ107" s="18" t="s">
        <v>81</v>
      </c>
      <c r="BK107" s="222">
        <f>ROUND(P107*H107,2)</f>
        <v>0</v>
      </c>
      <c r="BL107" s="18" t="s">
        <v>139</v>
      </c>
      <c r="BM107" s="221" t="s">
        <v>527</v>
      </c>
    </row>
    <row r="108" s="2" customFormat="1">
      <c r="A108" s="39"/>
      <c r="B108" s="40"/>
      <c r="C108" s="41"/>
      <c r="D108" s="223" t="s">
        <v>141</v>
      </c>
      <c r="E108" s="41"/>
      <c r="F108" s="224" t="s">
        <v>526</v>
      </c>
      <c r="G108" s="41"/>
      <c r="H108" s="41"/>
      <c r="I108" s="225"/>
      <c r="J108" s="225"/>
      <c r="K108" s="41"/>
      <c r="L108" s="41"/>
      <c r="M108" s="45"/>
      <c r="N108" s="226"/>
      <c r="O108" s="227"/>
      <c r="P108" s="85"/>
      <c r="Q108" s="85"/>
      <c r="R108" s="85"/>
      <c r="S108" s="85"/>
      <c r="T108" s="85"/>
      <c r="U108" s="85"/>
      <c r="V108" s="85"/>
      <c r="W108" s="85"/>
      <c r="X108" s="86"/>
      <c r="Y108" s="39"/>
      <c r="Z108" s="39"/>
      <c r="AA108" s="39"/>
      <c r="AB108" s="39"/>
      <c r="AC108" s="39"/>
      <c r="AD108" s="39"/>
      <c r="AE108" s="39"/>
      <c r="AT108" s="18" t="s">
        <v>141</v>
      </c>
      <c r="AU108" s="18" t="s">
        <v>83</v>
      </c>
    </row>
    <row r="109" s="13" customFormat="1">
      <c r="A109" s="13"/>
      <c r="B109" s="228"/>
      <c r="C109" s="229"/>
      <c r="D109" s="223" t="s">
        <v>143</v>
      </c>
      <c r="E109" s="230" t="s">
        <v>20</v>
      </c>
      <c r="F109" s="231" t="s">
        <v>528</v>
      </c>
      <c r="G109" s="229"/>
      <c r="H109" s="232">
        <v>8</v>
      </c>
      <c r="I109" s="233"/>
      <c r="J109" s="233"/>
      <c r="K109" s="229"/>
      <c r="L109" s="229"/>
      <c r="M109" s="234"/>
      <c r="N109" s="235"/>
      <c r="O109" s="236"/>
      <c r="P109" s="236"/>
      <c r="Q109" s="236"/>
      <c r="R109" s="236"/>
      <c r="S109" s="236"/>
      <c r="T109" s="236"/>
      <c r="U109" s="236"/>
      <c r="V109" s="236"/>
      <c r="W109" s="236"/>
      <c r="X109" s="237"/>
      <c r="Y109" s="13"/>
      <c r="Z109" s="13"/>
      <c r="AA109" s="13"/>
      <c r="AB109" s="13"/>
      <c r="AC109" s="13"/>
      <c r="AD109" s="13"/>
      <c r="AE109" s="13"/>
      <c r="AT109" s="238" t="s">
        <v>143</v>
      </c>
      <c r="AU109" s="238" t="s">
        <v>83</v>
      </c>
      <c r="AV109" s="13" t="s">
        <v>83</v>
      </c>
      <c r="AW109" s="13" t="s">
        <v>5</v>
      </c>
      <c r="AX109" s="13" t="s">
        <v>81</v>
      </c>
      <c r="AY109" s="238" t="s">
        <v>131</v>
      </c>
    </row>
    <row r="110" s="2" customFormat="1" ht="24.15" customHeight="1">
      <c r="A110" s="39"/>
      <c r="B110" s="40"/>
      <c r="C110" s="239" t="s">
        <v>174</v>
      </c>
      <c r="D110" s="280" t="s">
        <v>168</v>
      </c>
      <c r="E110" s="241" t="s">
        <v>529</v>
      </c>
      <c r="F110" s="242" t="s">
        <v>530</v>
      </c>
      <c r="G110" s="243" t="s">
        <v>137</v>
      </c>
      <c r="H110" s="244">
        <v>8</v>
      </c>
      <c r="I110" s="245"/>
      <c r="J110" s="246"/>
      <c r="K110" s="247">
        <f>ROUND(P110*H110,2)</f>
        <v>0</v>
      </c>
      <c r="L110" s="242" t="s">
        <v>138</v>
      </c>
      <c r="M110" s="248"/>
      <c r="N110" s="249" t="s">
        <v>20</v>
      </c>
      <c r="O110" s="217" t="s">
        <v>42</v>
      </c>
      <c r="P110" s="218">
        <f>I110+J110</f>
        <v>0</v>
      </c>
      <c r="Q110" s="218">
        <f>ROUND(I110*H110,2)</f>
        <v>0</v>
      </c>
      <c r="R110" s="218">
        <f>ROUND(J110*H110,2)</f>
        <v>0</v>
      </c>
      <c r="S110" s="85"/>
      <c r="T110" s="219">
        <f>S110*H110</f>
        <v>0</v>
      </c>
      <c r="U110" s="219">
        <v>0.11488</v>
      </c>
      <c r="V110" s="219">
        <f>U110*H110</f>
        <v>0.91903999999999997</v>
      </c>
      <c r="W110" s="219">
        <v>0</v>
      </c>
      <c r="X110" s="220">
        <f>W110*H110</f>
        <v>0</v>
      </c>
      <c r="Y110" s="39"/>
      <c r="Z110" s="39"/>
      <c r="AA110" s="39"/>
      <c r="AB110" s="39"/>
      <c r="AC110" s="39"/>
      <c r="AD110" s="39"/>
      <c r="AE110" s="39"/>
      <c r="AR110" s="221" t="s">
        <v>171</v>
      </c>
      <c r="AT110" s="221" t="s">
        <v>168</v>
      </c>
      <c r="AU110" s="221" t="s">
        <v>83</v>
      </c>
      <c r="AY110" s="18" t="s">
        <v>131</v>
      </c>
      <c r="BE110" s="222">
        <f>IF(O110="základní",K110,0)</f>
        <v>0</v>
      </c>
      <c r="BF110" s="222">
        <f>IF(O110="snížená",K110,0)</f>
        <v>0</v>
      </c>
      <c r="BG110" s="222">
        <f>IF(O110="zákl. přenesená",K110,0)</f>
        <v>0</v>
      </c>
      <c r="BH110" s="222">
        <f>IF(O110="sníž. přenesená",K110,0)</f>
        <v>0</v>
      </c>
      <c r="BI110" s="222">
        <f>IF(O110="nulová",K110,0)</f>
        <v>0</v>
      </c>
      <c r="BJ110" s="18" t="s">
        <v>81</v>
      </c>
      <c r="BK110" s="222">
        <f>ROUND(P110*H110,2)</f>
        <v>0</v>
      </c>
      <c r="BL110" s="18" t="s">
        <v>139</v>
      </c>
      <c r="BM110" s="221" t="s">
        <v>531</v>
      </c>
    </row>
    <row r="111" s="2" customFormat="1">
      <c r="A111" s="39"/>
      <c r="B111" s="40"/>
      <c r="C111" s="41"/>
      <c r="D111" s="223" t="s">
        <v>141</v>
      </c>
      <c r="E111" s="41"/>
      <c r="F111" s="224" t="s">
        <v>530</v>
      </c>
      <c r="G111" s="41"/>
      <c r="H111" s="41"/>
      <c r="I111" s="225"/>
      <c r="J111" s="225"/>
      <c r="K111" s="41"/>
      <c r="L111" s="41"/>
      <c r="M111" s="45"/>
      <c r="N111" s="226"/>
      <c r="O111" s="227"/>
      <c r="P111" s="85"/>
      <c r="Q111" s="85"/>
      <c r="R111" s="85"/>
      <c r="S111" s="85"/>
      <c r="T111" s="85"/>
      <c r="U111" s="85"/>
      <c r="V111" s="85"/>
      <c r="W111" s="85"/>
      <c r="X111" s="86"/>
      <c r="Y111" s="39"/>
      <c r="Z111" s="39"/>
      <c r="AA111" s="39"/>
      <c r="AB111" s="39"/>
      <c r="AC111" s="39"/>
      <c r="AD111" s="39"/>
      <c r="AE111" s="39"/>
      <c r="AT111" s="18" t="s">
        <v>141</v>
      </c>
      <c r="AU111" s="18" t="s">
        <v>83</v>
      </c>
    </row>
    <row r="112" s="13" customFormat="1">
      <c r="A112" s="13"/>
      <c r="B112" s="228"/>
      <c r="C112" s="229"/>
      <c r="D112" s="223" t="s">
        <v>143</v>
      </c>
      <c r="E112" s="230" t="s">
        <v>20</v>
      </c>
      <c r="F112" s="231" t="s">
        <v>528</v>
      </c>
      <c r="G112" s="229"/>
      <c r="H112" s="232">
        <v>8</v>
      </c>
      <c r="I112" s="233"/>
      <c r="J112" s="233"/>
      <c r="K112" s="229"/>
      <c r="L112" s="229"/>
      <c r="M112" s="234"/>
      <c r="N112" s="235"/>
      <c r="O112" s="236"/>
      <c r="P112" s="236"/>
      <c r="Q112" s="236"/>
      <c r="R112" s="236"/>
      <c r="S112" s="236"/>
      <c r="T112" s="236"/>
      <c r="U112" s="236"/>
      <c r="V112" s="236"/>
      <c r="W112" s="236"/>
      <c r="X112" s="237"/>
      <c r="Y112" s="13"/>
      <c r="Z112" s="13"/>
      <c r="AA112" s="13"/>
      <c r="AB112" s="13"/>
      <c r="AC112" s="13"/>
      <c r="AD112" s="13"/>
      <c r="AE112" s="13"/>
      <c r="AT112" s="238" t="s">
        <v>143</v>
      </c>
      <c r="AU112" s="238" t="s">
        <v>83</v>
      </c>
      <c r="AV112" s="13" t="s">
        <v>83</v>
      </c>
      <c r="AW112" s="13" t="s">
        <v>5</v>
      </c>
      <c r="AX112" s="13" t="s">
        <v>81</v>
      </c>
      <c r="AY112" s="238" t="s">
        <v>131</v>
      </c>
    </row>
    <row r="113" s="2" customFormat="1" ht="24.15" customHeight="1">
      <c r="A113" s="39"/>
      <c r="B113" s="40"/>
      <c r="C113" s="239" t="s">
        <v>171</v>
      </c>
      <c r="D113" s="280" t="s">
        <v>168</v>
      </c>
      <c r="E113" s="241" t="s">
        <v>532</v>
      </c>
      <c r="F113" s="242" t="s">
        <v>533</v>
      </c>
      <c r="G113" s="243" t="s">
        <v>137</v>
      </c>
      <c r="H113" s="244">
        <v>6</v>
      </c>
      <c r="I113" s="245"/>
      <c r="J113" s="246"/>
      <c r="K113" s="247">
        <f>ROUND(P113*H113,2)</f>
        <v>0</v>
      </c>
      <c r="L113" s="242" t="s">
        <v>138</v>
      </c>
      <c r="M113" s="248"/>
      <c r="N113" s="249" t="s">
        <v>20</v>
      </c>
      <c r="O113" s="217" t="s">
        <v>42</v>
      </c>
      <c r="P113" s="218">
        <f>I113+J113</f>
        <v>0</v>
      </c>
      <c r="Q113" s="218">
        <f>ROUND(I113*H113,2)</f>
        <v>0</v>
      </c>
      <c r="R113" s="218">
        <f>ROUND(J113*H113,2)</f>
        <v>0</v>
      </c>
      <c r="S113" s="85"/>
      <c r="T113" s="219">
        <f>S113*H113</f>
        <v>0</v>
      </c>
      <c r="U113" s="219">
        <v>0.11885</v>
      </c>
      <c r="V113" s="219">
        <f>U113*H113</f>
        <v>0.71309999999999996</v>
      </c>
      <c r="W113" s="219">
        <v>0</v>
      </c>
      <c r="X113" s="220">
        <f>W113*H113</f>
        <v>0</v>
      </c>
      <c r="Y113" s="39"/>
      <c r="Z113" s="39"/>
      <c r="AA113" s="39"/>
      <c r="AB113" s="39"/>
      <c r="AC113" s="39"/>
      <c r="AD113" s="39"/>
      <c r="AE113" s="39"/>
      <c r="AR113" s="221" t="s">
        <v>171</v>
      </c>
      <c r="AT113" s="221" t="s">
        <v>168</v>
      </c>
      <c r="AU113" s="221" t="s">
        <v>83</v>
      </c>
      <c r="AY113" s="18" t="s">
        <v>131</v>
      </c>
      <c r="BE113" s="222">
        <f>IF(O113="základní",K113,0)</f>
        <v>0</v>
      </c>
      <c r="BF113" s="222">
        <f>IF(O113="snížená",K113,0)</f>
        <v>0</v>
      </c>
      <c r="BG113" s="222">
        <f>IF(O113="zákl. přenesená",K113,0)</f>
        <v>0</v>
      </c>
      <c r="BH113" s="222">
        <f>IF(O113="sníž. přenesená",K113,0)</f>
        <v>0</v>
      </c>
      <c r="BI113" s="222">
        <f>IF(O113="nulová",K113,0)</f>
        <v>0</v>
      </c>
      <c r="BJ113" s="18" t="s">
        <v>81</v>
      </c>
      <c r="BK113" s="222">
        <f>ROUND(P113*H113,2)</f>
        <v>0</v>
      </c>
      <c r="BL113" s="18" t="s">
        <v>139</v>
      </c>
      <c r="BM113" s="221" t="s">
        <v>534</v>
      </c>
    </row>
    <row r="114" s="2" customFormat="1">
      <c r="A114" s="39"/>
      <c r="B114" s="40"/>
      <c r="C114" s="41"/>
      <c r="D114" s="223" t="s">
        <v>141</v>
      </c>
      <c r="E114" s="41"/>
      <c r="F114" s="224" t="s">
        <v>533</v>
      </c>
      <c r="G114" s="41"/>
      <c r="H114" s="41"/>
      <c r="I114" s="225"/>
      <c r="J114" s="225"/>
      <c r="K114" s="41"/>
      <c r="L114" s="41"/>
      <c r="M114" s="45"/>
      <c r="N114" s="226"/>
      <c r="O114" s="227"/>
      <c r="P114" s="85"/>
      <c r="Q114" s="85"/>
      <c r="R114" s="85"/>
      <c r="S114" s="85"/>
      <c r="T114" s="85"/>
      <c r="U114" s="85"/>
      <c r="V114" s="85"/>
      <c r="W114" s="85"/>
      <c r="X114" s="86"/>
      <c r="Y114" s="39"/>
      <c r="Z114" s="39"/>
      <c r="AA114" s="39"/>
      <c r="AB114" s="39"/>
      <c r="AC114" s="39"/>
      <c r="AD114" s="39"/>
      <c r="AE114" s="39"/>
      <c r="AT114" s="18" t="s">
        <v>141</v>
      </c>
      <c r="AU114" s="18" t="s">
        <v>83</v>
      </c>
    </row>
    <row r="115" s="13" customFormat="1">
      <c r="A115" s="13"/>
      <c r="B115" s="228"/>
      <c r="C115" s="229"/>
      <c r="D115" s="223" t="s">
        <v>143</v>
      </c>
      <c r="E115" s="230" t="s">
        <v>20</v>
      </c>
      <c r="F115" s="231" t="s">
        <v>535</v>
      </c>
      <c r="G115" s="229"/>
      <c r="H115" s="232">
        <v>6</v>
      </c>
      <c r="I115" s="233"/>
      <c r="J115" s="233"/>
      <c r="K115" s="229"/>
      <c r="L115" s="229"/>
      <c r="M115" s="234"/>
      <c r="N115" s="235"/>
      <c r="O115" s="236"/>
      <c r="P115" s="236"/>
      <c r="Q115" s="236"/>
      <c r="R115" s="236"/>
      <c r="S115" s="236"/>
      <c r="T115" s="236"/>
      <c r="U115" s="236"/>
      <c r="V115" s="236"/>
      <c r="W115" s="236"/>
      <c r="X115" s="237"/>
      <c r="Y115" s="13"/>
      <c r="Z115" s="13"/>
      <c r="AA115" s="13"/>
      <c r="AB115" s="13"/>
      <c r="AC115" s="13"/>
      <c r="AD115" s="13"/>
      <c r="AE115" s="13"/>
      <c r="AT115" s="238" t="s">
        <v>143</v>
      </c>
      <c r="AU115" s="238" t="s">
        <v>83</v>
      </c>
      <c r="AV115" s="13" t="s">
        <v>83</v>
      </c>
      <c r="AW115" s="13" t="s">
        <v>5</v>
      </c>
      <c r="AX115" s="13" t="s">
        <v>81</v>
      </c>
      <c r="AY115" s="238" t="s">
        <v>131</v>
      </c>
    </row>
    <row r="116" s="2" customFormat="1" ht="24.15" customHeight="1">
      <c r="A116" s="39"/>
      <c r="B116" s="40"/>
      <c r="C116" s="239" t="s">
        <v>184</v>
      </c>
      <c r="D116" s="280" t="s">
        <v>168</v>
      </c>
      <c r="E116" s="241" t="s">
        <v>536</v>
      </c>
      <c r="F116" s="242" t="s">
        <v>537</v>
      </c>
      <c r="G116" s="243" t="s">
        <v>137</v>
      </c>
      <c r="H116" s="244">
        <v>6</v>
      </c>
      <c r="I116" s="245"/>
      <c r="J116" s="246"/>
      <c r="K116" s="247">
        <f>ROUND(P116*H116,2)</f>
        <v>0</v>
      </c>
      <c r="L116" s="242" t="s">
        <v>138</v>
      </c>
      <c r="M116" s="248"/>
      <c r="N116" s="249" t="s">
        <v>20</v>
      </c>
      <c r="O116" s="217" t="s">
        <v>42</v>
      </c>
      <c r="P116" s="218">
        <f>I116+J116</f>
        <v>0</v>
      </c>
      <c r="Q116" s="218">
        <f>ROUND(I116*H116,2)</f>
        <v>0</v>
      </c>
      <c r="R116" s="218">
        <f>ROUND(J116*H116,2)</f>
        <v>0</v>
      </c>
      <c r="S116" s="85"/>
      <c r="T116" s="219">
        <f>S116*H116</f>
        <v>0</v>
      </c>
      <c r="U116" s="219">
        <v>0.12281</v>
      </c>
      <c r="V116" s="219">
        <f>U116*H116</f>
        <v>0.73686000000000007</v>
      </c>
      <c r="W116" s="219">
        <v>0</v>
      </c>
      <c r="X116" s="220">
        <f>W116*H116</f>
        <v>0</v>
      </c>
      <c r="Y116" s="39"/>
      <c r="Z116" s="39"/>
      <c r="AA116" s="39"/>
      <c r="AB116" s="39"/>
      <c r="AC116" s="39"/>
      <c r="AD116" s="39"/>
      <c r="AE116" s="39"/>
      <c r="AR116" s="221" t="s">
        <v>171</v>
      </c>
      <c r="AT116" s="221" t="s">
        <v>168</v>
      </c>
      <c r="AU116" s="221" t="s">
        <v>83</v>
      </c>
      <c r="AY116" s="18" t="s">
        <v>131</v>
      </c>
      <c r="BE116" s="222">
        <f>IF(O116="základní",K116,0)</f>
        <v>0</v>
      </c>
      <c r="BF116" s="222">
        <f>IF(O116="snížená",K116,0)</f>
        <v>0</v>
      </c>
      <c r="BG116" s="222">
        <f>IF(O116="zákl. přenesená",K116,0)</f>
        <v>0</v>
      </c>
      <c r="BH116" s="222">
        <f>IF(O116="sníž. přenesená",K116,0)</f>
        <v>0</v>
      </c>
      <c r="BI116" s="222">
        <f>IF(O116="nulová",K116,0)</f>
        <v>0</v>
      </c>
      <c r="BJ116" s="18" t="s">
        <v>81</v>
      </c>
      <c r="BK116" s="222">
        <f>ROUND(P116*H116,2)</f>
        <v>0</v>
      </c>
      <c r="BL116" s="18" t="s">
        <v>139</v>
      </c>
      <c r="BM116" s="221" t="s">
        <v>538</v>
      </c>
    </row>
    <row r="117" s="2" customFormat="1">
      <c r="A117" s="39"/>
      <c r="B117" s="40"/>
      <c r="C117" s="41"/>
      <c r="D117" s="223" t="s">
        <v>141</v>
      </c>
      <c r="E117" s="41"/>
      <c r="F117" s="224" t="s">
        <v>537</v>
      </c>
      <c r="G117" s="41"/>
      <c r="H117" s="41"/>
      <c r="I117" s="225"/>
      <c r="J117" s="225"/>
      <c r="K117" s="41"/>
      <c r="L117" s="41"/>
      <c r="M117" s="45"/>
      <c r="N117" s="226"/>
      <c r="O117" s="227"/>
      <c r="P117" s="85"/>
      <c r="Q117" s="85"/>
      <c r="R117" s="85"/>
      <c r="S117" s="85"/>
      <c r="T117" s="85"/>
      <c r="U117" s="85"/>
      <c r="V117" s="85"/>
      <c r="W117" s="85"/>
      <c r="X117" s="86"/>
      <c r="Y117" s="39"/>
      <c r="Z117" s="39"/>
      <c r="AA117" s="39"/>
      <c r="AB117" s="39"/>
      <c r="AC117" s="39"/>
      <c r="AD117" s="39"/>
      <c r="AE117" s="39"/>
      <c r="AT117" s="18" t="s">
        <v>141</v>
      </c>
      <c r="AU117" s="18" t="s">
        <v>83</v>
      </c>
    </row>
    <row r="118" s="13" customFormat="1">
      <c r="A118" s="13"/>
      <c r="B118" s="228"/>
      <c r="C118" s="229"/>
      <c r="D118" s="223" t="s">
        <v>143</v>
      </c>
      <c r="E118" s="230" t="s">
        <v>20</v>
      </c>
      <c r="F118" s="231" t="s">
        <v>535</v>
      </c>
      <c r="G118" s="229"/>
      <c r="H118" s="232">
        <v>6</v>
      </c>
      <c r="I118" s="233"/>
      <c r="J118" s="233"/>
      <c r="K118" s="229"/>
      <c r="L118" s="229"/>
      <c r="M118" s="234"/>
      <c r="N118" s="235"/>
      <c r="O118" s="236"/>
      <c r="P118" s="236"/>
      <c r="Q118" s="236"/>
      <c r="R118" s="236"/>
      <c r="S118" s="236"/>
      <c r="T118" s="236"/>
      <c r="U118" s="236"/>
      <c r="V118" s="236"/>
      <c r="W118" s="236"/>
      <c r="X118" s="237"/>
      <c r="Y118" s="13"/>
      <c r="Z118" s="13"/>
      <c r="AA118" s="13"/>
      <c r="AB118" s="13"/>
      <c r="AC118" s="13"/>
      <c r="AD118" s="13"/>
      <c r="AE118" s="13"/>
      <c r="AT118" s="238" t="s">
        <v>143</v>
      </c>
      <c r="AU118" s="238" t="s">
        <v>83</v>
      </c>
      <c r="AV118" s="13" t="s">
        <v>83</v>
      </c>
      <c r="AW118" s="13" t="s">
        <v>5</v>
      </c>
      <c r="AX118" s="13" t="s">
        <v>81</v>
      </c>
      <c r="AY118" s="238" t="s">
        <v>131</v>
      </c>
    </row>
    <row r="119" s="2" customFormat="1" ht="24.15" customHeight="1">
      <c r="A119" s="39"/>
      <c r="B119" s="40"/>
      <c r="C119" s="239" t="s">
        <v>190</v>
      </c>
      <c r="D119" s="280" t="s">
        <v>168</v>
      </c>
      <c r="E119" s="241" t="s">
        <v>539</v>
      </c>
      <c r="F119" s="242" t="s">
        <v>540</v>
      </c>
      <c r="G119" s="243" t="s">
        <v>137</v>
      </c>
      <c r="H119" s="244">
        <v>4</v>
      </c>
      <c r="I119" s="245"/>
      <c r="J119" s="246"/>
      <c r="K119" s="247">
        <f>ROUND(P119*H119,2)</f>
        <v>0</v>
      </c>
      <c r="L119" s="242" t="s">
        <v>138</v>
      </c>
      <c r="M119" s="248"/>
      <c r="N119" s="249" t="s">
        <v>20</v>
      </c>
      <c r="O119" s="217" t="s">
        <v>42</v>
      </c>
      <c r="P119" s="218">
        <f>I119+J119</f>
        <v>0</v>
      </c>
      <c r="Q119" s="218">
        <f>ROUND(I119*H119,2)</f>
        <v>0</v>
      </c>
      <c r="R119" s="218">
        <f>ROUND(J119*H119,2)</f>
        <v>0</v>
      </c>
      <c r="S119" s="85"/>
      <c r="T119" s="219">
        <f>S119*H119</f>
        <v>0</v>
      </c>
      <c r="U119" s="219">
        <v>0.12676999999999999</v>
      </c>
      <c r="V119" s="219">
        <f>U119*H119</f>
        <v>0.50707999999999998</v>
      </c>
      <c r="W119" s="219">
        <v>0</v>
      </c>
      <c r="X119" s="220">
        <f>W119*H119</f>
        <v>0</v>
      </c>
      <c r="Y119" s="39"/>
      <c r="Z119" s="39"/>
      <c r="AA119" s="39"/>
      <c r="AB119" s="39"/>
      <c r="AC119" s="39"/>
      <c r="AD119" s="39"/>
      <c r="AE119" s="39"/>
      <c r="AR119" s="221" t="s">
        <v>171</v>
      </c>
      <c r="AT119" s="221" t="s">
        <v>168</v>
      </c>
      <c r="AU119" s="221" t="s">
        <v>83</v>
      </c>
      <c r="AY119" s="18" t="s">
        <v>131</v>
      </c>
      <c r="BE119" s="222">
        <f>IF(O119="základní",K119,0)</f>
        <v>0</v>
      </c>
      <c r="BF119" s="222">
        <f>IF(O119="snížená",K119,0)</f>
        <v>0</v>
      </c>
      <c r="BG119" s="222">
        <f>IF(O119="zákl. přenesená",K119,0)</f>
        <v>0</v>
      </c>
      <c r="BH119" s="222">
        <f>IF(O119="sníž. přenesená",K119,0)</f>
        <v>0</v>
      </c>
      <c r="BI119" s="222">
        <f>IF(O119="nulová",K119,0)</f>
        <v>0</v>
      </c>
      <c r="BJ119" s="18" t="s">
        <v>81</v>
      </c>
      <c r="BK119" s="222">
        <f>ROUND(P119*H119,2)</f>
        <v>0</v>
      </c>
      <c r="BL119" s="18" t="s">
        <v>139</v>
      </c>
      <c r="BM119" s="221" t="s">
        <v>541</v>
      </c>
    </row>
    <row r="120" s="2" customFormat="1">
      <c r="A120" s="39"/>
      <c r="B120" s="40"/>
      <c r="C120" s="41"/>
      <c r="D120" s="223" t="s">
        <v>141</v>
      </c>
      <c r="E120" s="41"/>
      <c r="F120" s="224" t="s">
        <v>540</v>
      </c>
      <c r="G120" s="41"/>
      <c r="H120" s="41"/>
      <c r="I120" s="225"/>
      <c r="J120" s="225"/>
      <c r="K120" s="41"/>
      <c r="L120" s="41"/>
      <c r="M120" s="45"/>
      <c r="N120" s="226"/>
      <c r="O120" s="227"/>
      <c r="P120" s="85"/>
      <c r="Q120" s="85"/>
      <c r="R120" s="85"/>
      <c r="S120" s="85"/>
      <c r="T120" s="85"/>
      <c r="U120" s="85"/>
      <c r="V120" s="85"/>
      <c r="W120" s="85"/>
      <c r="X120" s="86"/>
      <c r="Y120" s="39"/>
      <c r="Z120" s="39"/>
      <c r="AA120" s="39"/>
      <c r="AB120" s="39"/>
      <c r="AC120" s="39"/>
      <c r="AD120" s="39"/>
      <c r="AE120" s="39"/>
      <c r="AT120" s="18" t="s">
        <v>141</v>
      </c>
      <c r="AU120" s="18" t="s">
        <v>83</v>
      </c>
    </row>
    <row r="121" s="13" customFormat="1">
      <c r="A121" s="13"/>
      <c r="B121" s="228"/>
      <c r="C121" s="229"/>
      <c r="D121" s="223" t="s">
        <v>143</v>
      </c>
      <c r="E121" s="230" t="s">
        <v>20</v>
      </c>
      <c r="F121" s="231" t="s">
        <v>542</v>
      </c>
      <c r="G121" s="229"/>
      <c r="H121" s="232">
        <v>4</v>
      </c>
      <c r="I121" s="233"/>
      <c r="J121" s="233"/>
      <c r="K121" s="229"/>
      <c r="L121" s="229"/>
      <c r="M121" s="234"/>
      <c r="N121" s="235"/>
      <c r="O121" s="236"/>
      <c r="P121" s="236"/>
      <c r="Q121" s="236"/>
      <c r="R121" s="236"/>
      <c r="S121" s="236"/>
      <c r="T121" s="236"/>
      <c r="U121" s="236"/>
      <c r="V121" s="236"/>
      <c r="W121" s="236"/>
      <c r="X121" s="237"/>
      <c r="Y121" s="13"/>
      <c r="Z121" s="13"/>
      <c r="AA121" s="13"/>
      <c r="AB121" s="13"/>
      <c r="AC121" s="13"/>
      <c r="AD121" s="13"/>
      <c r="AE121" s="13"/>
      <c r="AT121" s="238" t="s">
        <v>143</v>
      </c>
      <c r="AU121" s="238" t="s">
        <v>83</v>
      </c>
      <c r="AV121" s="13" t="s">
        <v>83</v>
      </c>
      <c r="AW121" s="13" t="s">
        <v>5</v>
      </c>
      <c r="AX121" s="13" t="s">
        <v>81</v>
      </c>
      <c r="AY121" s="238" t="s">
        <v>131</v>
      </c>
    </row>
    <row r="122" s="2" customFormat="1" ht="24.15" customHeight="1">
      <c r="A122" s="39"/>
      <c r="B122" s="40"/>
      <c r="C122" s="239" t="s">
        <v>197</v>
      </c>
      <c r="D122" s="280" t="s">
        <v>168</v>
      </c>
      <c r="E122" s="241" t="s">
        <v>543</v>
      </c>
      <c r="F122" s="242" t="s">
        <v>544</v>
      </c>
      <c r="G122" s="243" t="s">
        <v>137</v>
      </c>
      <c r="H122" s="244">
        <v>6</v>
      </c>
      <c r="I122" s="245"/>
      <c r="J122" s="246"/>
      <c r="K122" s="247">
        <f>ROUND(P122*H122,2)</f>
        <v>0</v>
      </c>
      <c r="L122" s="242" t="s">
        <v>138</v>
      </c>
      <c r="M122" s="248"/>
      <c r="N122" s="249" t="s">
        <v>20</v>
      </c>
      <c r="O122" s="217" t="s">
        <v>42</v>
      </c>
      <c r="P122" s="218">
        <f>I122+J122</f>
        <v>0</v>
      </c>
      <c r="Q122" s="218">
        <f>ROUND(I122*H122,2)</f>
        <v>0</v>
      </c>
      <c r="R122" s="218">
        <f>ROUND(J122*H122,2)</f>
        <v>0</v>
      </c>
      <c r="S122" s="85"/>
      <c r="T122" s="219">
        <f>S122*H122</f>
        <v>0</v>
      </c>
      <c r="U122" s="219">
        <v>0.13073000000000001</v>
      </c>
      <c r="V122" s="219">
        <f>U122*H122</f>
        <v>0.78438000000000008</v>
      </c>
      <c r="W122" s="219">
        <v>0</v>
      </c>
      <c r="X122" s="220">
        <f>W122*H122</f>
        <v>0</v>
      </c>
      <c r="Y122" s="39"/>
      <c r="Z122" s="39"/>
      <c r="AA122" s="39"/>
      <c r="AB122" s="39"/>
      <c r="AC122" s="39"/>
      <c r="AD122" s="39"/>
      <c r="AE122" s="39"/>
      <c r="AR122" s="221" t="s">
        <v>171</v>
      </c>
      <c r="AT122" s="221" t="s">
        <v>168</v>
      </c>
      <c r="AU122" s="221" t="s">
        <v>83</v>
      </c>
      <c r="AY122" s="18" t="s">
        <v>131</v>
      </c>
      <c r="BE122" s="222">
        <f>IF(O122="základní",K122,0)</f>
        <v>0</v>
      </c>
      <c r="BF122" s="222">
        <f>IF(O122="snížená",K122,0)</f>
        <v>0</v>
      </c>
      <c r="BG122" s="222">
        <f>IF(O122="zákl. přenesená",K122,0)</f>
        <v>0</v>
      </c>
      <c r="BH122" s="222">
        <f>IF(O122="sníž. přenesená",K122,0)</f>
        <v>0</v>
      </c>
      <c r="BI122" s="222">
        <f>IF(O122="nulová",K122,0)</f>
        <v>0</v>
      </c>
      <c r="BJ122" s="18" t="s">
        <v>81</v>
      </c>
      <c r="BK122" s="222">
        <f>ROUND(P122*H122,2)</f>
        <v>0</v>
      </c>
      <c r="BL122" s="18" t="s">
        <v>139</v>
      </c>
      <c r="BM122" s="221" t="s">
        <v>545</v>
      </c>
    </row>
    <row r="123" s="2" customFormat="1">
      <c r="A123" s="39"/>
      <c r="B123" s="40"/>
      <c r="C123" s="41"/>
      <c r="D123" s="223" t="s">
        <v>141</v>
      </c>
      <c r="E123" s="41"/>
      <c r="F123" s="224" t="s">
        <v>544</v>
      </c>
      <c r="G123" s="41"/>
      <c r="H123" s="41"/>
      <c r="I123" s="225"/>
      <c r="J123" s="225"/>
      <c r="K123" s="41"/>
      <c r="L123" s="41"/>
      <c r="M123" s="45"/>
      <c r="N123" s="226"/>
      <c r="O123" s="227"/>
      <c r="P123" s="85"/>
      <c r="Q123" s="85"/>
      <c r="R123" s="85"/>
      <c r="S123" s="85"/>
      <c r="T123" s="85"/>
      <c r="U123" s="85"/>
      <c r="V123" s="85"/>
      <c r="W123" s="85"/>
      <c r="X123" s="86"/>
      <c r="Y123" s="39"/>
      <c r="Z123" s="39"/>
      <c r="AA123" s="39"/>
      <c r="AB123" s="39"/>
      <c r="AC123" s="39"/>
      <c r="AD123" s="39"/>
      <c r="AE123" s="39"/>
      <c r="AT123" s="18" t="s">
        <v>141</v>
      </c>
      <c r="AU123" s="18" t="s">
        <v>83</v>
      </c>
    </row>
    <row r="124" s="13" customFormat="1">
      <c r="A124" s="13"/>
      <c r="B124" s="228"/>
      <c r="C124" s="229"/>
      <c r="D124" s="223" t="s">
        <v>143</v>
      </c>
      <c r="E124" s="230" t="s">
        <v>20</v>
      </c>
      <c r="F124" s="231" t="s">
        <v>535</v>
      </c>
      <c r="G124" s="229"/>
      <c r="H124" s="232">
        <v>6</v>
      </c>
      <c r="I124" s="233"/>
      <c r="J124" s="233"/>
      <c r="K124" s="229"/>
      <c r="L124" s="229"/>
      <c r="M124" s="234"/>
      <c r="N124" s="235"/>
      <c r="O124" s="236"/>
      <c r="P124" s="236"/>
      <c r="Q124" s="236"/>
      <c r="R124" s="236"/>
      <c r="S124" s="236"/>
      <c r="T124" s="236"/>
      <c r="U124" s="236"/>
      <c r="V124" s="236"/>
      <c r="W124" s="236"/>
      <c r="X124" s="237"/>
      <c r="Y124" s="13"/>
      <c r="Z124" s="13"/>
      <c r="AA124" s="13"/>
      <c r="AB124" s="13"/>
      <c r="AC124" s="13"/>
      <c r="AD124" s="13"/>
      <c r="AE124" s="13"/>
      <c r="AT124" s="238" t="s">
        <v>143</v>
      </c>
      <c r="AU124" s="238" t="s">
        <v>83</v>
      </c>
      <c r="AV124" s="13" t="s">
        <v>83</v>
      </c>
      <c r="AW124" s="13" t="s">
        <v>5</v>
      </c>
      <c r="AX124" s="13" t="s">
        <v>81</v>
      </c>
      <c r="AY124" s="238" t="s">
        <v>131</v>
      </c>
    </row>
    <row r="125" s="2" customFormat="1" ht="24.15" customHeight="1">
      <c r="A125" s="39"/>
      <c r="B125" s="40"/>
      <c r="C125" s="239" t="s">
        <v>208</v>
      </c>
      <c r="D125" s="280" t="s">
        <v>168</v>
      </c>
      <c r="E125" s="241" t="s">
        <v>546</v>
      </c>
      <c r="F125" s="242" t="s">
        <v>547</v>
      </c>
      <c r="G125" s="243" t="s">
        <v>137</v>
      </c>
      <c r="H125" s="244">
        <v>4</v>
      </c>
      <c r="I125" s="245"/>
      <c r="J125" s="246"/>
      <c r="K125" s="247">
        <f>ROUND(P125*H125,2)</f>
        <v>0</v>
      </c>
      <c r="L125" s="242" t="s">
        <v>138</v>
      </c>
      <c r="M125" s="248"/>
      <c r="N125" s="249" t="s">
        <v>20</v>
      </c>
      <c r="O125" s="217" t="s">
        <v>42</v>
      </c>
      <c r="P125" s="218">
        <f>I125+J125</f>
        <v>0</v>
      </c>
      <c r="Q125" s="218">
        <f>ROUND(I125*H125,2)</f>
        <v>0</v>
      </c>
      <c r="R125" s="218">
        <f>ROUND(J125*H125,2)</f>
        <v>0</v>
      </c>
      <c r="S125" s="85"/>
      <c r="T125" s="219">
        <f>S125*H125</f>
        <v>0</v>
      </c>
      <c r="U125" s="219">
        <v>0.13469</v>
      </c>
      <c r="V125" s="219">
        <f>U125*H125</f>
        <v>0.53876000000000002</v>
      </c>
      <c r="W125" s="219">
        <v>0</v>
      </c>
      <c r="X125" s="220">
        <f>W125*H125</f>
        <v>0</v>
      </c>
      <c r="Y125" s="39"/>
      <c r="Z125" s="39"/>
      <c r="AA125" s="39"/>
      <c r="AB125" s="39"/>
      <c r="AC125" s="39"/>
      <c r="AD125" s="39"/>
      <c r="AE125" s="39"/>
      <c r="AR125" s="221" t="s">
        <v>171</v>
      </c>
      <c r="AT125" s="221" t="s">
        <v>168</v>
      </c>
      <c r="AU125" s="221" t="s">
        <v>83</v>
      </c>
      <c r="AY125" s="18" t="s">
        <v>131</v>
      </c>
      <c r="BE125" s="222">
        <f>IF(O125="základní",K125,0)</f>
        <v>0</v>
      </c>
      <c r="BF125" s="222">
        <f>IF(O125="snížená",K125,0)</f>
        <v>0</v>
      </c>
      <c r="BG125" s="222">
        <f>IF(O125="zákl. přenesená",K125,0)</f>
        <v>0</v>
      </c>
      <c r="BH125" s="222">
        <f>IF(O125="sníž. přenesená",K125,0)</f>
        <v>0</v>
      </c>
      <c r="BI125" s="222">
        <f>IF(O125="nulová",K125,0)</f>
        <v>0</v>
      </c>
      <c r="BJ125" s="18" t="s">
        <v>81</v>
      </c>
      <c r="BK125" s="222">
        <f>ROUND(P125*H125,2)</f>
        <v>0</v>
      </c>
      <c r="BL125" s="18" t="s">
        <v>139</v>
      </c>
      <c r="BM125" s="221" t="s">
        <v>548</v>
      </c>
    </row>
    <row r="126" s="2" customFormat="1">
      <c r="A126" s="39"/>
      <c r="B126" s="40"/>
      <c r="C126" s="41"/>
      <c r="D126" s="223" t="s">
        <v>141</v>
      </c>
      <c r="E126" s="41"/>
      <c r="F126" s="224" t="s">
        <v>547</v>
      </c>
      <c r="G126" s="41"/>
      <c r="H126" s="41"/>
      <c r="I126" s="225"/>
      <c r="J126" s="225"/>
      <c r="K126" s="41"/>
      <c r="L126" s="41"/>
      <c r="M126" s="45"/>
      <c r="N126" s="226"/>
      <c r="O126" s="227"/>
      <c r="P126" s="85"/>
      <c r="Q126" s="85"/>
      <c r="R126" s="85"/>
      <c r="S126" s="85"/>
      <c r="T126" s="85"/>
      <c r="U126" s="85"/>
      <c r="V126" s="85"/>
      <c r="W126" s="85"/>
      <c r="X126" s="86"/>
      <c r="Y126" s="39"/>
      <c r="Z126" s="39"/>
      <c r="AA126" s="39"/>
      <c r="AB126" s="39"/>
      <c r="AC126" s="39"/>
      <c r="AD126" s="39"/>
      <c r="AE126" s="39"/>
      <c r="AT126" s="18" t="s">
        <v>141</v>
      </c>
      <c r="AU126" s="18" t="s">
        <v>83</v>
      </c>
    </row>
    <row r="127" s="13" customFormat="1">
      <c r="A127" s="13"/>
      <c r="B127" s="228"/>
      <c r="C127" s="229"/>
      <c r="D127" s="223" t="s">
        <v>143</v>
      </c>
      <c r="E127" s="230" t="s">
        <v>20</v>
      </c>
      <c r="F127" s="231" t="s">
        <v>542</v>
      </c>
      <c r="G127" s="229"/>
      <c r="H127" s="232">
        <v>4</v>
      </c>
      <c r="I127" s="233"/>
      <c r="J127" s="233"/>
      <c r="K127" s="229"/>
      <c r="L127" s="229"/>
      <c r="M127" s="234"/>
      <c r="N127" s="235"/>
      <c r="O127" s="236"/>
      <c r="P127" s="236"/>
      <c r="Q127" s="236"/>
      <c r="R127" s="236"/>
      <c r="S127" s="236"/>
      <c r="T127" s="236"/>
      <c r="U127" s="236"/>
      <c r="V127" s="236"/>
      <c r="W127" s="236"/>
      <c r="X127" s="237"/>
      <c r="Y127" s="13"/>
      <c r="Z127" s="13"/>
      <c r="AA127" s="13"/>
      <c r="AB127" s="13"/>
      <c r="AC127" s="13"/>
      <c r="AD127" s="13"/>
      <c r="AE127" s="13"/>
      <c r="AT127" s="238" t="s">
        <v>143</v>
      </c>
      <c r="AU127" s="238" t="s">
        <v>83</v>
      </c>
      <c r="AV127" s="13" t="s">
        <v>83</v>
      </c>
      <c r="AW127" s="13" t="s">
        <v>5</v>
      </c>
      <c r="AX127" s="13" t="s">
        <v>81</v>
      </c>
      <c r="AY127" s="238" t="s">
        <v>131</v>
      </c>
    </row>
    <row r="128" s="2" customFormat="1" ht="24.15" customHeight="1">
      <c r="A128" s="39"/>
      <c r="B128" s="40"/>
      <c r="C128" s="239" t="s">
        <v>214</v>
      </c>
      <c r="D128" s="280" t="s">
        <v>168</v>
      </c>
      <c r="E128" s="241" t="s">
        <v>549</v>
      </c>
      <c r="F128" s="242" t="s">
        <v>550</v>
      </c>
      <c r="G128" s="243" t="s">
        <v>137</v>
      </c>
      <c r="H128" s="244">
        <v>4</v>
      </c>
      <c r="I128" s="245"/>
      <c r="J128" s="246"/>
      <c r="K128" s="247">
        <f>ROUND(P128*H128,2)</f>
        <v>0</v>
      </c>
      <c r="L128" s="242" t="s">
        <v>138</v>
      </c>
      <c r="M128" s="248"/>
      <c r="N128" s="249" t="s">
        <v>20</v>
      </c>
      <c r="O128" s="217" t="s">
        <v>42</v>
      </c>
      <c r="P128" s="218">
        <f>I128+J128</f>
        <v>0</v>
      </c>
      <c r="Q128" s="218">
        <f>ROUND(I128*H128,2)</f>
        <v>0</v>
      </c>
      <c r="R128" s="218">
        <f>ROUND(J128*H128,2)</f>
        <v>0</v>
      </c>
      <c r="S128" s="85"/>
      <c r="T128" s="219">
        <f>S128*H128</f>
        <v>0</v>
      </c>
      <c r="U128" s="219">
        <v>0.13865</v>
      </c>
      <c r="V128" s="219">
        <f>U128*H128</f>
        <v>0.55459999999999998</v>
      </c>
      <c r="W128" s="219">
        <v>0</v>
      </c>
      <c r="X128" s="220">
        <f>W128*H128</f>
        <v>0</v>
      </c>
      <c r="Y128" s="39"/>
      <c r="Z128" s="39"/>
      <c r="AA128" s="39"/>
      <c r="AB128" s="39"/>
      <c r="AC128" s="39"/>
      <c r="AD128" s="39"/>
      <c r="AE128" s="39"/>
      <c r="AR128" s="221" t="s">
        <v>171</v>
      </c>
      <c r="AT128" s="221" t="s">
        <v>168</v>
      </c>
      <c r="AU128" s="221" t="s">
        <v>83</v>
      </c>
      <c r="AY128" s="18" t="s">
        <v>131</v>
      </c>
      <c r="BE128" s="222">
        <f>IF(O128="základní",K128,0)</f>
        <v>0</v>
      </c>
      <c r="BF128" s="222">
        <f>IF(O128="snížená",K128,0)</f>
        <v>0</v>
      </c>
      <c r="BG128" s="222">
        <f>IF(O128="zákl. přenesená",K128,0)</f>
        <v>0</v>
      </c>
      <c r="BH128" s="222">
        <f>IF(O128="sníž. přenesená",K128,0)</f>
        <v>0</v>
      </c>
      <c r="BI128" s="222">
        <f>IF(O128="nulová",K128,0)</f>
        <v>0</v>
      </c>
      <c r="BJ128" s="18" t="s">
        <v>81</v>
      </c>
      <c r="BK128" s="222">
        <f>ROUND(P128*H128,2)</f>
        <v>0</v>
      </c>
      <c r="BL128" s="18" t="s">
        <v>139</v>
      </c>
      <c r="BM128" s="221" t="s">
        <v>551</v>
      </c>
    </row>
    <row r="129" s="2" customFormat="1">
      <c r="A129" s="39"/>
      <c r="B129" s="40"/>
      <c r="C129" s="41"/>
      <c r="D129" s="223" t="s">
        <v>141</v>
      </c>
      <c r="E129" s="41"/>
      <c r="F129" s="224" t="s">
        <v>550</v>
      </c>
      <c r="G129" s="41"/>
      <c r="H129" s="41"/>
      <c r="I129" s="225"/>
      <c r="J129" s="225"/>
      <c r="K129" s="41"/>
      <c r="L129" s="41"/>
      <c r="M129" s="45"/>
      <c r="N129" s="226"/>
      <c r="O129" s="227"/>
      <c r="P129" s="85"/>
      <c r="Q129" s="85"/>
      <c r="R129" s="85"/>
      <c r="S129" s="85"/>
      <c r="T129" s="85"/>
      <c r="U129" s="85"/>
      <c r="V129" s="85"/>
      <c r="W129" s="85"/>
      <c r="X129" s="86"/>
      <c r="Y129" s="39"/>
      <c r="Z129" s="39"/>
      <c r="AA129" s="39"/>
      <c r="AB129" s="39"/>
      <c r="AC129" s="39"/>
      <c r="AD129" s="39"/>
      <c r="AE129" s="39"/>
      <c r="AT129" s="18" t="s">
        <v>141</v>
      </c>
      <c r="AU129" s="18" t="s">
        <v>83</v>
      </c>
    </row>
    <row r="130" s="13" customFormat="1">
      <c r="A130" s="13"/>
      <c r="B130" s="228"/>
      <c r="C130" s="229"/>
      <c r="D130" s="223" t="s">
        <v>143</v>
      </c>
      <c r="E130" s="230" t="s">
        <v>20</v>
      </c>
      <c r="F130" s="231" t="s">
        <v>542</v>
      </c>
      <c r="G130" s="229"/>
      <c r="H130" s="232">
        <v>4</v>
      </c>
      <c r="I130" s="233"/>
      <c r="J130" s="233"/>
      <c r="K130" s="229"/>
      <c r="L130" s="229"/>
      <c r="M130" s="234"/>
      <c r="N130" s="235"/>
      <c r="O130" s="236"/>
      <c r="P130" s="236"/>
      <c r="Q130" s="236"/>
      <c r="R130" s="236"/>
      <c r="S130" s="236"/>
      <c r="T130" s="236"/>
      <c r="U130" s="236"/>
      <c r="V130" s="236"/>
      <c r="W130" s="236"/>
      <c r="X130" s="237"/>
      <c r="Y130" s="13"/>
      <c r="Z130" s="13"/>
      <c r="AA130" s="13"/>
      <c r="AB130" s="13"/>
      <c r="AC130" s="13"/>
      <c r="AD130" s="13"/>
      <c r="AE130" s="13"/>
      <c r="AT130" s="238" t="s">
        <v>143</v>
      </c>
      <c r="AU130" s="238" t="s">
        <v>83</v>
      </c>
      <c r="AV130" s="13" t="s">
        <v>83</v>
      </c>
      <c r="AW130" s="13" t="s">
        <v>5</v>
      </c>
      <c r="AX130" s="13" t="s">
        <v>81</v>
      </c>
      <c r="AY130" s="238" t="s">
        <v>131</v>
      </c>
    </row>
    <row r="131" s="2" customFormat="1" ht="24.15" customHeight="1">
      <c r="A131" s="39"/>
      <c r="B131" s="40"/>
      <c r="C131" s="239" t="s">
        <v>220</v>
      </c>
      <c r="D131" s="280" t="s">
        <v>168</v>
      </c>
      <c r="E131" s="241" t="s">
        <v>552</v>
      </c>
      <c r="F131" s="242" t="s">
        <v>553</v>
      </c>
      <c r="G131" s="243" t="s">
        <v>137</v>
      </c>
      <c r="H131" s="244">
        <v>4</v>
      </c>
      <c r="I131" s="245"/>
      <c r="J131" s="246"/>
      <c r="K131" s="247">
        <f>ROUND(P131*H131,2)</f>
        <v>0</v>
      </c>
      <c r="L131" s="242" t="s">
        <v>138</v>
      </c>
      <c r="M131" s="248"/>
      <c r="N131" s="249" t="s">
        <v>20</v>
      </c>
      <c r="O131" s="217" t="s">
        <v>42</v>
      </c>
      <c r="P131" s="218">
        <f>I131+J131</f>
        <v>0</v>
      </c>
      <c r="Q131" s="218">
        <f>ROUND(I131*H131,2)</f>
        <v>0</v>
      </c>
      <c r="R131" s="218">
        <f>ROUND(J131*H131,2)</f>
        <v>0</v>
      </c>
      <c r="S131" s="85"/>
      <c r="T131" s="219">
        <f>S131*H131</f>
        <v>0</v>
      </c>
      <c r="U131" s="219">
        <v>0.14262</v>
      </c>
      <c r="V131" s="219">
        <f>U131*H131</f>
        <v>0.57047999999999999</v>
      </c>
      <c r="W131" s="219">
        <v>0</v>
      </c>
      <c r="X131" s="220">
        <f>W131*H131</f>
        <v>0</v>
      </c>
      <c r="Y131" s="39"/>
      <c r="Z131" s="39"/>
      <c r="AA131" s="39"/>
      <c r="AB131" s="39"/>
      <c r="AC131" s="39"/>
      <c r="AD131" s="39"/>
      <c r="AE131" s="39"/>
      <c r="AR131" s="221" t="s">
        <v>171</v>
      </c>
      <c r="AT131" s="221" t="s">
        <v>168</v>
      </c>
      <c r="AU131" s="221" t="s">
        <v>83</v>
      </c>
      <c r="AY131" s="18" t="s">
        <v>131</v>
      </c>
      <c r="BE131" s="222">
        <f>IF(O131="základní",K131,0)</f>
        <v>0</v>
      </c>
      <c r="BF131" s="222">
        <f>IF(O131="snížená",K131,0)</f>
        <v>0</v>
      </c>
      <c r="BG131" s="222">
        <f>IF(O131="zákl. přenesená",K131,0)</f>
        <v>0</v>
      </c>
      <c r="BH131" s="222">
        <f>IF(O131="sníž. přenesená",K131,0)</f>
        <v>0</v>
      </c>
      <c r="BI131" s="222">
        <f>IF(O131="nulová",K131,0)</f>
        <v>0</v>
      </c>
      <c r="BJ131" s="18" t="s">
        <v>81</v>
      </c>
      <c r="BK131" s="222">
        <f>ROUND(P131*H131,2)</f>
        <v>0</v>
      </c>
      <c r="BL131" s="18" t="s">
        <v>139</v>
      </c>
      <c r="BM131" s="221" t="s">
        <v>554</v>
      </c>
    </row>
    <row r="132" s="2" customFormat="1">
      <c r="A132" s="39"/>
      <c r="B132" s="40"/>
      <c r="C132" s="41"/>
      <c r="D132" s="223" t="s">
        <v>141</v>
      </c>
      <c r="E132" s="41"/>
      <c r="F132" s="224" t="s">
        <v>553</v>
      </c>
      <c r="G132" s="41"/>
      <c r="H132" s="41"/>
      <c r="I132" s="225"/>
      <c r="J132" s="225"/>
      <c r="K132" s="41"/>
      <c r="L132" s="41"/>
      <c r="M132" s="45"/>
      <c r="N132" s="226"/>
      <c r="O132" s="227"/>
      <c r="P132" s="85"/>
      <c r="Q132" s="85"/>
      <c r="R132" s="85"/>
      <c r="S132" s="85"/>
      <c r="T132" s="85"/>
      <c r="U132" s="85"/>
      <c r="V132" s="85"/>
      <c r="W132" s="85"/>
      <c r="X132" s="86"/>
      <c r="Y132" s="39"/>
      <c r="Z132" s="39"/>
      <c r="AA132" s="39"/>
      <c r="AB132" s="39"/>
      <c r="AC132" s="39"/>
      <c r="AD132" s="39"/>
      <c r="AE132" s="39"/>
      <c r="AT132" s="18" t="s">
        <v>141</v>
      </c>
      <c r="AU132" s="18" t="s">
        <v>83</v>
      </c>
    </row>
    <row r="133" s="13" customFormat="1">
      <c r="A133" s="13"/>
      <c r="B133" s="228"/>
      <c r="C133" s="229"/>
      <c r="D133" s="223" t="s">
        <v>143</v>
      </c>
      <c r="E133" s="230" t="s">
        <v>20</v>
      </c>
      <c r="F133" s="231" t="s">
        <v>542</v>
      </c>
      <c r="G133" s="229"/>
      <c r="H133" s="232">
        <v>4</v>
      </c>
      <c r="I133" s="233"/>
      <c r="J133" s="233"/>
      <c r="K133" s="229"/>
      <c r="L133" s="229"/>
      <c r="M133" s="234"/>
      <c r="N133" s="235"/>
      <c r="O133" s="236"/>
      <c r="P133" s="236"/>
      <c r="Q133" s="236"/>
      <c r="R133" s="236"/>
      <c r="S133" s="236"/>
      <c r="T133" s="236"/>
      <c r="U133" s="236"/>
      <c r="V133" s="236"/>
      <c r="W133" s="236"/>
      <c r="X133" s="237"/>
      <c r="Y133" s="13"/>
      <c r="Z133" s="13"/>
      <c r="AA133" s="13"/>
      <c r="AB133" s="13"/>
      <c r="AC133" s="13"/>
      <c r="AD133" s="13"/>
      <c r="AE133" s="13"/>
      <c r="AT133" s="238" t="s">
        <v>143</v>
      </c>
      <c r="AU133" s="238" t="s">
        <v>83</v>
      </c>
      <c r="AV133" s="13" t="s">
        <v>83</v>
      </c>
      <c r="AW133" s="13" t="s">
        <v>5</v>
      </c>
      <c r="AX133" s="13" t="s">
        <v>81</v>
      </c>
      <c r="AY133" s="238" t="s">
        <v>131</v>
      </c>
    </row>
    <row r="134" s="2" customFormat="1" ht="24.15" customHeight="1">
      <c r="A134" s="39"/>
      <c r="B134" s="40"/>
      <c r="C134" s="239" t="s">
        <v>9</v>
      </c>
      <c r="D134" s="280" t="s">
        <v>168</v>
      </c>
      <c r="E134" s="241" t="s">
        <v>555</v>
      </c>
      <c r="F134" s="242" t="s">
        <v>556</v>
      </c>
      <c r="G134" s="243" t="s">
        <v>137</v>
      </c>
      <c r="H134" s="244">
        <v>4</v>
      </c>
      <c r="I134" s="245"/>
      <c r="J134" s="246"/>
      <c r="K134" s="247">
        <f>ROUND(P134*H134,2)</f>
        <v>0</v>
      </c>
      <c r="L134" s="242" t="s">
        <v>138</v>
      </c>
      <c r="M134" s="248"/>
      <c r="N134" s="249" t="s">
        <v>20</v>
      </c>
      <c r="O134" s="217" t="s">
        <v>42</v>
      </c>
      <c r="P134" s="218">
        <f>I134+J134</f>
        <v>0</v>
      </c>
      <c r="Q134" s="218">
        <f>ROUND(I134*H134,2)</f>
        <v>0</v>
      </c>
      <c r="R134" s="218">
        <f>ROUND(J134*H134,2)</f>
        <v>0</v>
      </c>
      <c r="S134" s="85"/>
      <c r="T134" s="219">
        <f>S134*H134</f>
        <v>0</v>
      </c>
      <c r="U134" s="219">
        <v>0.14657999999999999</v>
      </c>
      <c r="V134" s="219">
        <f>U134*H134</f>
        <v>0.58631999999999995</v>
      </c>
      <c r="W134" s="219">
        <v>0</v>
      </c>
      <c r="X134" s="220">
        <f>W134*H134</f>
        <v>0</v>
      </c>
      <c r="Y134" s="39"/>
      <c r="Z134" s="39"/>
      <c r="AA134" s="39"/>
      <c r="AB134" s="39"/>
      <c r="AC134" s="39"/>
      <c r="AD134" s="39"/>
      <c r="AE134" s="39"/>
      <c r="AR134" s="221" t="s">
        <v>171</v>
      </c>
      <c r="AT134" s="221" t="s">
        <v>168</v>
      </c>
      <c r="AU134" s="221" t="s">
        <v>83</v>
      </c>
      <c r="AY134" s="18" t="s">
        <v>131</v>
      </c>
      <c r="BE134" s="222">
        <f>IF(O134="základní",K134,0)</f>
        <v>0</v>
      </c>
      <c r="BF134" s="222">
        <f>IF(O134="snížená",K134,0)</f>
        <v>0</v>
      </c>
      <c r="BG134" s="222">
        <f>IF(O134="zákl. přenesená",K134,0)</f>
        <v>0</v>
      </c>
      <c r="BH134" s="222">
        <f>IF(O134="sníž. přenesená",K134,0)</f>
        <v>0</v>
      </c>
      <c r="BI134" s="222">
        <f>IF(O134="nulová",K134,0)</f>
        <v>0</v>
      </c>
      <c r="BJ134" s="18" t="s">
        <v>81</v>
      </c>
      <c r="BK134" s="222">
        <f>ROUND(P134*H134,2)</f>
        <v>0</v>
      </c>
      <c r="BL134" s="18" t="s">
        <v>139</v>
      </c>
      <c r="BM134" s="221" t="s">
        <v>557</v>
      </c>
    </row>
    <row r="135" s="2" customFormat="1">
      <c r="A135" s="39"/>
      <c r="B135" s="40"/>
      <c r="C135" s="41"/>
      <c r="D135" s="223" t="s">
        <v>141</v>
      </c>
      <c r="E135" s="41"/>
      <c r="F135" s="224" t="s">
        <v>556</v>
      </c>
      <c r="G135" s="41"/>
      <c r="H135" s="41"/>
      <c r="I135" s="225"/>
      <c r="J135" s="225"/>
      <c r="K135" s="41"/>
      <c r="L135" s="41"/>
      <c r="M135" s="45"/>
      <c r="N135" s="226"/>
      <c r="O135" s="227"/>
      <c r="P135" s="85"/>
      <c r="Q135" s="85"/>
      <c r="R135" s="85"/>
      <c r="S135" s="85"/>
      <c r="T135" s="85"/>
      <c r="U135" s="85"/>
      <c r="V135" s="85"/>
      <c r="W135" s="85"/>
      <c r="X135" s="86"/>
      <c r="Y135" s="39"/>
      <c r="Z135" s="39"/>
      <c r="AA135" s="39"/>
      <c r="AB135" s="39"/>
      <c r="AC135" s="39"/>
      <c r="AD135" s="39"/>
      <c r="AE135" s="39"/>
      <c r="AT135" s="18" t="s">
        <v>141</v>
      </c>
      <c r="AU135" s="18" t="s">
        <v>83</v>
      </c>
    </row>
    <row r="136" s="13" customFormat="1">
      <c r="A136" s="13"/>
      <c r="B136" s="228"/>
      <c r="C136" s="229"/>
      <c r="D136" s="223" t="s">
        <v>143</v>
      </c>
      <c r="E136" s="230" t="s">
        <v>20</v>
      </c>
      <c r="F136" s="231" t="s">
        <v>542</v>
      </c>
      <c r="G136" s="229"/>
      <c r="H136" s="232">
        <v>4</v>
      </c>
      <c r="I136" s="233"/>
      <c r="J136" s="233"/>
      <c r="K136" s="229"/>
      <c r="L136" s="229"/>
      <c r="M136" s="234"/>
      <c r="N136" s="235"/>
      <c r="O136" s="236"/>
      <c r="P136" s="236"/>
      <c r="Q136" s="236"/>
      <c r="R136" s="236"/>
      <c r="S136" s="236"/>
      <c r="T136" s="236"/>
      <c r="U136" s="236"/>
      <c r="V136" s="236"/>
      <c r="W136" s="236"/>
      <c r="X136" s="237"/>
      <c r="Y136" s="13"/>
      <c r="Z136" s="13"/>
      <c r="AA136" s="13"/>
      <c r="AB136" s="13"/>
      <c r="AC136" s="13"/>
      <c r="AD136" s="13"/>
      <c r="AE136" s="13"/>
      <c r="AT136" s="238" t="s">
        <v>143</v>
      </c>
      <c r="AU136" s="238" t="s">
        <v>83</v>
      </c>
      <c r="AV136" s="13" t="s">
        <v>83</v>
      </c>
      <c r="AW136" s="13" t="s">
        <v>5</v>
      </c>
      <c r="AX136" s="13" t="s">
        <v>81</v>
      </c>
      <c r="AY136" s="238" t="s">
        <v>131</v>
      </c>
    </row>
    <row r="137" s="2" customFormat="1" ht="24.15" customHeight="1">
      <c r="A137" s="39"/>
      <c r="B137" s="40"/>
      <c r="C137" s="239" t="s">
        <v>231</v>
      </c>
      <c r="D137" s="280" t="s">
        <v>168</v>
      </c>
      <c r="E137" s="241" t="s">
        <v>558</v>
      </c>
      <c r="F137" s="242" t="s">
        <v>559</v>
      </c>
      <c r="G137" s="243" t="s">
        <v>137</v>
      </c>
      <c r="H137" s="244">
        <v>4</v>
      </c>
      <c r="I137" s="245"/>
      <c r="J137" s="246"/>
      <c r="K137" s="247">
        <f>ROUND(P137*H137,2)</f>
        <v>0</v>
      </c>
      <c r="L137" s="242" t="s">
        <v>138</v>
      </c>
      <c r="M137" s="248"/>
      <c r="N137" s="249" t="s">
        <v>20</v>
      </c>
      <c r="O137" s="217" t="s">
        <v>42</v>
      </c>
      <c r="P137" s="218">
        <f>I137+J137</f>
        <v>0</v>
      </c>
      <c r="Q137" s="218">
        <f>ROUND(I137*H137,2)</f>
        <v>0</v>
      </c>
      <c r="R137" s="218">
        <f>ROUND(J137*H137,2)</f>
        <v>0</v>
      </c>
      <c r="S137" s="85"/>
      <c r="T137" s="219">
        <f>S137*H137</f>
        <v>0</v>
      </c>
      <c r="U137" s="219">
        <v>0.15054000000000001</v>
      </c>
      <c r="V137" s="219">
        <f>U137*H137</f>
        <v>0.60216000000000003</v>
      </c>
      <c r="W137" s="219">
        <v>0</v>
      </c>
      <c r="X137" s="220">
        <f>W137*H137</f>
        <v>0</v>
      </c>
      <c r="Y137" s="39"/>
      <c r="Z137" s="39"/>
      <c r="AA137" s="39"/>
      <c r="AB137" s="39"/>
      <c r="AC137" s="39"/>
      <c r="AD137" s="39"/>
      <c r="AE137" s="39"/>
      <c r="AR137" s="221" t="s">
        <v>171</v>
      </c>
      <c r="AT137" s="221" t="s">
        <v>168</v>
      </c>
      <c r="AU137" s="221" t="s">
        <v>83</v>
      </c>
      <c r="AY137" s="18" t="s">
        <v>131</v>
      </c>
      <c r="BE137" s="222">
        <f>IF(O137="základní",K137,0)</f>
        <v>0</v>
      </c>
      <c r="BF137" s="222">
        <f>IF(O137="snížená",K137,0)</f>
        <v>0</v>
      </c>
      <c r="BG137" s="222">
        <f>IF(O137="zákl. přenesená",K137,0)</f>
        <v>0</v>
      </c>
      <c r="BH137" s="222">
        <f>IF(O137="sníž. přenesená",K137,0)</f>
        <v>0</v>
      </c>
      <c r="BI137" s="222">
        <f>IF(O137="nulová",K137,0)</f>
        <v>0</v>
      </c>
      <c r="BJ137" s="18" t="s">
        <v>81</v>
      </c>
      <c r="BK137" s="222">
        <f>ROUND(P137*H137,2)</f>
        <v>0</v>
      </c>
      <c r="BL137" s="18" t="s">
        <v>139</v>
      </c>
      <c r="BM137" s="221" t="s">
        <v>560</v>
      </c>
    </row>
    <row r="138" s="2" customFormat="1">
      <c r="A138" s="39"/>
      <c r="B138" s="40"/>
      <c r="C138" s="41"/>
      <c r="D138" s="223" t="s">
        <v>141</v>
      </c>
      <c r="E138" s="41"/>
      <c r="F138" s="224" t="s">
        <v>559</v>
      </c>
      <c r="G138" s="41"/>
      <c r="H138" s="41"/>
      <c r="I138" s="225"/>
      <c r="J138" s="225"/>
      <c r="K138" s="41"/>
      <c r="L138" s="41"/>
      <c r="M138" s="45"/>
      <c r="N138" s="226"/>
      <c r="O138" s="227"/>
      <c r="P138" s="85"/>
      <c r="Q138" s="85"/>
      <c r="R138" s="85"/>
      <c r="S138" s="85"/>
      <c r="T138" s="85"/>
      <c r="U138" s="85"/>
      <c r="V138" s="85"/>
      <c r="W138" s="85"/>
      <c r="X138" s="86"/>
      <c r="Y138" s="39"/>
      <c r="Z138" s="39"/>
      <c r="AA138" s="39"/>
      <c r="AB138" s="39"/>
      <c r="AC138" s="39"/>
      <c r="AD138" s="39"/>
      <c r="AE138" s="39"/>
      <c r="AT138" s="18" t="s">
        <v>141</v>
      </c>
      <c r="AU138" s="18" t="s">
        <v>83</v>
      </c>
    </row>
    <row r="139" s="13" customFormat="1">
      <c r="A139" s="13"/>
      <c r="B139" s="228"/>
      <c r="C139" s="229"/>
      <c r="D139" s="223" t="s">
        <v>143</v>
      </c>
      <c r="E139" s="230" t="s">
        <v>20</v>
      </c>
      <c r="F139" s="231" t="s">
        <v>542</v>
      </c>
      <c r="G139" s="229"/>
      <c r="H139" s="232">
        <v>4</v>
      </c>
      <c r="I139" s="233"/>
      <c r="J139" s="233"/>
      <c r="K139" s="229"/>
      <c r="L139" s="229"/>
      <c r="M139" s="234"/>
      <c r="N139" s="235"/>
      <c r="O139" s="236"/>
      <c r="P139" s="236"/>
      <c r="Q139" s="236"/>
      <c r="R139" s="236"/>
      <c r="S139" s="236"/>
      <c r="T139" s="236"/>
      <c r="U139" s="236"/>
      <c r="V139" s="236"/>
      <c r="W139" s="236"/>
      <c r="X139" s="237"/>
      <c r="Y139" s="13"/>
      <c r="Z139" s="13"/>
      <c r="AA139" s="13"/>
      <c r="AB139" s="13"/>
      <c r="AC139" s="13"/>
      <c r="AD139" s="13"/>
      <c r="AE139" s="13"/>
      <c r="AT139" s="238" t="s">
        <v>143</v>
      </c>
      <c r="AU139" s="238" t="s">
        <v>83</v>
      </c>
      <c r="AV139" s="13" t="s">
        <v>83</v>
      </c>
      <c r="AW139" s="13" t="s">
        <v>5</v>
      </c>
      <c r="AX139" s="13" t="s">
        <v>81</v>
      </c>
      <c r="AY139" s="238" t="s">
        <v>131</v>
      </c>
    </row>
    <row r="140" s="2" customFormat="1" ht="24.15" customHeight="1">
      <c r="A140" s="39"/>
      <c r="B140" s="40"/>
      <c r="C140" s="239" t="s">
        <v>236</v>
      </c>
      <c r="D140" s="280" t="s">
        <v>168</v>
      </c>
      <c r="E140" s="241" t="s">
        <v>561</v>
      </c>
      <c r="F140" s="242" t="s">
        <v>562</v>
      </c>
      <c r="G140" s="243" t="s">
        <v>137</v>
      </c>
      <c r="H140" s="244">
        <v>4</v>
      </c>
      <c r="I140" s="245"/>
      <c r="J140" s="246"/>
      <c r="K140" s="247">
        <f>ROUND(P140*H140,2)</f>
        <v>0</v>
      </c>
      <c r="L140" s="242" t="s">
        <v>138</v>
      </c>
      <c r="M140" s="248"/>
      <c r="N140" s="249" t="s">
        <v>20</v>
      </c>
      <c r="O140" s="217" t="s">
        <v>42</v>
      </c>
      <c r="P140" s="218">
        <f>I140+J140</f>
        <v>0</v>
      </c>
      <c r="Q140" s="218">
        <f>ROUND(I140*H140,2)</f>
        <v>0</v>
      </c>
      <c r="R140" s="218">
        <f>ROUND(J140*H140,2)</f>
        <v>0</v>
      </c>
      <c r="S140" s="85"/>
      <c r="T140" s="219">
        <f>S140*H140</f>
        <v>0</v>
      </c>
      <c r="U140" s="219">
        <v>0.1545</v>
      </c>
      <c r="V140" s="219">
        <f>U140*H140</f>
        <v>0.61799999999999999</v>
      </c>
      <c r="W140" s="219">
        <v>0</v>
      </c>
      <c r="X140" s="220">
        <f>W140*H140</f>
        <v>0</v>
      </c>
      <c r="Y140" s="39"/>
      <c r="Z140" s="39"/>
      <c r="AA140" s="39"/>
      <c r="AB140" s="39"/>
      <c r="AC140" s="39"/>
      <c r="AD140" s="39"/>
      <c r="AE140" s="39"/>
      <c r="AR140" s="221" t="s">
        <v>171</v>
      </c>
      <c r="AT140" s="221" t="s">
        <v>168</v>
      </c>
      <c r="AU140" s="221" t="s">
        <v>83</v>
      </c>
      <c r="AY140" s="18" t="s">
        <v>131</v>
      </c>
      <c r="BE140" s="222">
        <f>IF(O140="základní",K140,0)</f>
        <v>0</v>
      </c>
      <c r="BF140" s="222">
        <f>IF(O140="snížená",K140,0)</f>
        <v>0</v>
      </c>
      <c r="BG140" s="222">
        <f>IF(O140="zákl. přenesená",K140,0)</f>
        <v>0</v>
      </c>
      <c r="BH140" s="222">
        <f>IF(O140="sníž. přenesená",K140,0)</f>
        <v>0</v>
      </c>
      <c r="BI140" s="222">
        <f>IF(O140="nulová",K140,0)</f>
        <v>0</v>
      </c>
      <c r="BJ140" s="18" t="s">
        <v>81</v>
      </c>
      <c r="BK140" s="222">
        <f>ROUND(P140*H140,2)</f>
        <v>0</v>
      </c>
      <c r="BL140" s="18" t="s">
        <v>139</v>
      </c>
      <c r="BM140" s="221" t="s">
        <v>563</v>
      </c>
    </row>
    <row r="141" s="2" customFormat="1">
      <c r="A141" s="39"/>
      <c r="B141" s="40"/>
      <c r="C141" s="41"/>
      <c r="D141" s="223" t="s">
        <v>141</v>
      </c>
      <c r="E141" s="41"/>
      <c r="F141" s="224" t="s">
        <v>562</v>
      </c>
      <c r="G141" s="41"/>
      <c r="H141" s="41"/>
      <c r="I141" s="225"/>
      <c r="J141" s="225"/>
      <c r="K141" s="41"/>
      <c r="L141" s="41"/>
      <c r="M141" s="45"/>
      <c r="N141" s="226"/>
      <c r="O141" s="227"/>
      <c r="P141" s="85"/>
      <c r="Q141" s="85"/>
      <c r="R141" s="85"/>
      <c r="S141" s="85"/>
      <c r="T141" s="85"/>
      <c r="U141" s="85"/>
      <c r="V141" s="85"/>
      <c r="W141" s="85"/>
      <c r="X141" s="86"/>
      <c r="Y141" s="39"/>
      <c r="Z141" s="39"/>
      <c r="AA141" s="39"/>
      <c r="AB141" s="39"/>
      <c r="AC141" s="39"/>
      <c r="AD141" s="39"/>
      <c r="AE141" s="39"/>
      <c r="AT141" s="18" t="s">
        <v>141</v>
      </c>
      <c r="AU141" s="18" t="s">
        <v>83</v>
      </c>
    </row>
    <row r="142" s="13" customFormat="1">
      <c r="A142" s="13"/>
      <c r="B142" s="228"/>
      <c r="C142" s="229"/>
      <c r="D142" s="223" t="s">
        <v>143</v>
      </c>
      <c r="E142" s="230" t="s">
        <v>20</v>
      </c>
      <c r="F142" s="231" t="s">
        <v>542</v>
      </c>
      <c r="G142" s="229"/>
      <c r="H142" s="232">
        <v>4</v>
      </c>
      <c r="I142" s="233"/>
      <c r="J142" s="233"/>
      <c r="K142" s="229"/>
      <c r="L142" s="229"/>
      <c r="M142" s="234"/>
      <c r="N142" s="235"/>
      <c r="O142" s="236"/>
      <c r="P142" s="236"/>
      <c r="Q142" s="236"/>
      <c r="R142" s="236"/>
      <c r="S142" s="236"/>
      <c r="T142" s="236"/>
      <c r="U142" s="236"/>
      <c r="V142" s="236"/>
      <c r="W142" s="236"/>
      <c r="X142" s="237"/>
      <c r="Y142" s="13"/>
      <c r="Z142" s="13"/>
      <c r="AA142" s="13"/>
      <c r="AB142" s="13"/>
      <c r="AC142" s="13"/>
      <c r="AD142" s="13"/>
      <c r="AE142" s="13"/>
      <c r="AT142" s="238" t="s">
        <v>143</v>
      </c>
      <c r="AU142" s="238" t="s">
        <v>83</v>
      </c>
      <c r="AV142" s="13" t="s">
        <v>83</v>
      </c>
      <c r="AW142" s="13" t="s">
        <v>5</v>
      </c>
      <c r="AX142" s="13" t="s">
        <v>81</v>
      </c>
      <c r="AY142" s="238" t="s">
        <v>131</v>
      </c>
    </row>
    <row r="143" s="2" customFormat="1" ht="24.15" customHeight="1">
      <c r="A143" s="39"/>
      <c r="B143" s="40"/>
      <c r="C143" s="239" t="s">
        <v>240</v>
      </c>
      <c r="D143" s="280" t="s">
        <v>168</v>
      </c>
      <c r="E143" s="241" t="s">
        <v>564</v>
      </c>
      <c r="F143" s="242" t="s">
        <v>565</v>
      </c>
      <c r="G143" s="243" t="s">
        <v>137</v>
      </c>
      <c r="H143" s="244">
        <v>4</v>
      </c>
      <c r="I143" s="245"/>
      <c r="J143" s="246"/>
      <c r="K143" s="247">
        <f>ROUND(P143*H143,2)</f>
        <v>0</v>
      </c>
      <c r="L143" s="242" t="s">
        <v>138</v>
      </c>
      <c r="M143" s="248"/>
      <c r="N143" s="249" t="s">
        <v>20</v>
      </c>
      <c r="O143" s="217" t="s">
        <v>42</v>
      </c>
      <c r="P143" s="218">
        <f>I143+J143</f>
        <v>0</v>
      </c>
      <c r="Q143" s="218">
        <f>ROUND(I143*H143,2)</f>
        <v>0</v>
      </c>
      <c r="R143" s="218">
        <f>ROUND(J143*H143,2)</f>
        <v>0</v>
      </c>
      <c r="S143" s="85"/>
      <c r="T143" s="219">
        <f>S143*H143</f>
        <v>0</v>
      </c>
      <c r="U143" s="219">
        <v>0.15845999999999999</v>
      </c>
      <c r="V143" s="219">
        <f>U143*H143</f>
        <v>0.63383999999999996</v>
      </c>
      <c r="W143" s="219">
        <v>0</v>
      </c>
      <c r="X143" s="220">
        <f>W143*H143</f>
        <v>0</v>
      </c>
      <c r="Y143" s="39"/>
      <c r="Z143" s="39"/>
      <c r="AA143" s="39"/>
      <c r="AB143" s="39"/>
      <c r="AC143" s="39"/>
      <c r="AD143" s="39"/>
      <c r="AE143" s="39"/>
      <c r="AR143" s="221" t="s">
        <v>171</v>
      </c>
      <c r="AT143" s="221" t="s">
        <v>168</v>
      </c>
      <c r="AU143" s="221" t="s">
        <v>83</v>
      </c>
      <c r="AY143" s="18" t="s">
        <v>131</v>
      </c>
      <c r="BE143" s="222">
        <f>IF(O143="základní",K143,0)</f>
        <v>0</v>
      </c>
      <c r="BF143" s="222">
        <f>IF(O143="snížená",K143,0)</f>
        <v>0</v>
      </c>
      <c r="BG143" s="222">
        <f>IF(O143="zákl. přenesená",K143,0)</f>
        <v>0</v>
      </c>
      <c r="BH143" s="222">
        <f>IF(O143="sníž. přenesená",K143,0)</f>
        <v>0</v>
      </c>
      <c r="BI143" s="222">
        <f>IF(O143="nulová",K143,0)</f>
        <v>0</v>
      </c>
      <c r="BJ143" s="18" t="s">
        <v>81</v>
      </c>
      <c r="BK143" s="222">
        <f>ROUND(P143*H143,2)</f>
        <v>0</v>
      </c>
      <c r="BL143" s="18" t="s">
        <v>139</v>
      </c>
      <c r="BM143" s="221" t="s">
        <v>566</v>
      </c>
    </row>
    <row r="144" s="2" customFormat="1">
      <c r="A144" s="39"/>
      <c r="B144" s="40"/>
      <c r="C144" s="41"/>
      <c r="D144" s="223" t="s">
        <v>141</v>
      </c>
      <c r="E144" s="41"/>
      <c r="F144" s="224" t="s">
        <v>565</v>
      </c>
      <c r="G144" s="41"/>
      <c r="H144" s="41"/>
      <c r="I144" s="225"/>
      <c r="J144" s="225"/>
      <c r="K144" s="41"/>
      <c r="L144" s="41"/>
      <c r="M144" s="45"/>
      <c r="N144" s="226"/>
      <c r="O144" s="227"/>
      <c r="P144" s="85"/>
      <c r="Q144" s="85"/>
      <c r="R144" s="85"/>
      <c r="S144" s="85"/>
      <c r="T144" s="85"/>
      <c r="U144" s="85"/>
      <c r="V144" s="85"/>
      <c r="W144" s="85"/>
      <c r="X144" s="86"/>
      <c r="Y144" s="39"/>
      <c r="Z144" s="39"/>
      <c r="AA144" s="39"/>
      <c r="AB144" s="39"/>
      <c r="AC144" s="39"/>
      <c r="AD144" s="39"/>
      <c r="AE144" s="39"/>
      <c r="AT144" s="18" t="s">
        <v>141</v>
      </c>
      <c r="AU144" s="18" t="s">
        <v>83</v>
      </c>
    </row>
    <row r="145" s="13" customFormat="1">
      <c r="A145" s="13"/>
      <c r="B145" s="228"/>
      <c r="C145" s="229"/>
      <c r="D145" s="223" t="s">
        <v>143</v>
      </c>
      <c r="E145" s="230" t="s">
        <v>20</v>
      </c>
      <c r="F145" s="231" t="s">
        <v>542</v>
      </c>
      <c r="G145" s="229"/>
      <c r="H145" s="232">
        <v>4</v>
      </c>
      <c r="I145" s="233"/>
      <c r="J145" s="233"/>
      <c r="K145" s="229"/>
      <c r="L145" s="229"/>
      <c r="M145" s="234"/>
      <c r="N145" s="235"/>
      <c r="O145" s="236"/>
      <c r="P145" s="236"/>
      <c r="Q145" s="236"/>
      <c r="R145" s="236"/>
      <c r="S145" s="236"/>
      <c r="T145" s="236"/>
      <c r="U145" s="236"/>
      <c r="V145" s="236"/>
      <c r="W145" s="236"/>
      <c r="X145" s="237"/>
      <c r="Y145" s="13"/>
      <c r="Z145" s="13"/>
      <c r="AA145" s="13"/>
      <c r="AB145" s="13"/>
      <c r="AC145" s="13"/>
      <c r="AD145" s="13"/>
      <c r="AE145" s="13"/>
      <c r="AT145" s="238" t="s">
        <v>143</v>
      </c>
      <c r="AU145" s="238" t="s">
        <v>83</v>
      </c>
      <c r="AV145" s="13" t="s">
        <v>83</v>
      </c>
      <c r="AW145" s="13" t="s">
        <v>5</v>
      </c>
      <c r="AX145" s="13" t="s">
        <v>81</v>
      </c>
      <c r="AY145" s="238" t="s">
        <v>131</v>
      </c>
    </row>
    <row r="146" s="2" customFormat="1" ht="24.15" customHeight="1">
      <c r="A146" s="39"/>
      <c r="B146" s="40"/>
      <c r="C146" s="239" t="s">
        <v>248</v>
      </c>
      <c r="D146" s="280" t="s">
        <v>168</v>
      </c>
      <c r="E146" s="241" t="s">
        <v>567</v>
      </c>
      <c r="F146" s="242" t="s">
        <v>568</v>
      </c>
      <c r="G146" s="243" t="s">
        <v>137</v>
      </c>
      <c r="H146" s="244">
        <v>4</v>
      </c>
      <c r="I146" s="245"/>
      <c r="J146" s="246"/>
      <c r="K146" s="247">
        <f>ROUND(P146*H146,2)</f>
        <v>0</v>
      </c>
      <c r="L146" s="242" t="s">
        <v>138</v>
      </c>
      <c r="M146" s="248"/>
      <c r="N146" s="249" t="s">
        <v>20</v>
      </c>
      <c r="O146" s="217" t="s">
        <v>42</v>
      </c>
      <c r="P146" s="218">
        <f>I146+J146</f>
        <v>0</v>
      </c>
      <c r="Q146" s="218">
        <f>ROUND(I146*H146,2)</f>
        <v>0</v>
      </c>
      <c r="R146" s="218">
        <f>ROUND(J146*H146,2)</f>
        <v>0</v>
      </c>
      <c r="S146" s="85"/>
      <c r="T146" s="219">
        <f>S146*H146</f>
        <v>0</v>
      </c>
      <c r="U146" s="219">
        <v>0.16242000000000001</v>
      </c>
      <c r="V146" s="219">
        <f>U146*H146</f>
        <v>0.64968000000000004</v>
      </c>
      <c r="W146" s="219">
        <v>0</v>
      </c>
      <c r="X146" s="220">
        <f>W146*H146</f>
        <v>0</v>
      </c>
      <c r="Y146" s="39"/>
      <c r="Z146" s="39"/>
      <c r="AA146" s="39"/>
      <c r="AB146" s="39"/>
      <c r="AC146" s="39"/>
      <c r="AD146" s="39"/>
      <c r="AE146" s="39"/>
      <c r="AR146" s="221" t="s">
        <v>171</v>
      </c>
      <c r="AT146" s="221" t="s">
        <v>168</v>
      </c>
      <c r="AU146" s="221" t="s">
        <v>83</v>
      </c>
      <c r="AY146" s="18" t="s">
        <v>131</v>
      </c>
      <c r="BE146" s="222">
        <f>IF(O146="základní",K146,0)</f>
        <v>0</v>
      </c>
      <c r="BF146" s="222">
        <f>IF(O146="snížená",K146,0)</f>
        <v>0</v>
      </c>
      <c r="BG146" s="222">
        <f>IF(O146="zákl. přenesená",K146,0)</f>
        <v>0</v>
      </c>
      <c r="BH146" s="222">
        <f>IF(O146="sníž. přenesená",K146,0)</f>
        <v>0</v>
      </c>
      <c r="BI146" s="222">
        <f>IF(O146="nulová",K146,0)</f>
        <v>0</v>
      </c>
      <c r="BJ146" s="18" t="s">
        <v>81</v>
      </c>
      <c r="BK146" s="222">
        <f>ROUND(P146*H146,2)</f>
        <v>0</v>
      </c>
      <c r="BL146" s="18" t="s">
        <v>139</v>
      </c>
      <c r="BM146" s="221" t="s">
        <v>569</v>
      </c>
    </row>
    <row r="147" s="2" customFormat="1">
      <c r="A147" s="39"/>
      <c r="B147" s="40"/>
      <c r="C147" s="41"/>
      <c r="D147" s="223" t="s">
        <v>141</v>
      </c>
      <c r="E147" s="41"/>
      <c r="F147" s="224" t="s">
        <v>568</v>
      </c>
      <c r="G147" s="41"/>
      <c r="H147" s="41"/>
      <c r="I147" s="225"/>
      <c r="J147" s="225"/>
      <c r="K147" s="41"/>
      <c r="L147" s="41"/>
      <c r="M147" s="45"/>
      <c r="N147" s="226"/>
      <c r="O147" s="227"/>
      <c r="P147" s="85"/>
      <c r="Q147" s="85"/>
      <c r="R147" s="85"/>
      <c r="S147" s="85"/>
      <c r="T147" s="85"/>
      <c r="U147" s="85"/>
      <c r="V147" s="85"/>
      <c r="W147" s="85"/>
      <c r="X147" s="86"/>
      <c r="Y147" s="39"/>
      <c r="Z147" s="39"/>
      <c r="AA147" s="39"/>
      <c r="AB147" s="39"/>
      <c r="AC147" s="39"/>
      <c r="AD147" s="39"/>
      <c r="AE147" s="39"/>
      <c r="AT147" s="18" t="s">
        <v>141</v>
      </c>
      <c r="AU147" s="18" t="s">
        <v>83</v>
      </c>
    </row>
    <row r="148" s="13" customFormat="1">
      <c r="A148" s="13"/>
      <c r="B148" s="228"/>
      <c r="C148" s="229"/>
      <c r="D148" s="223" t="s">
        <v>143</v>
      </c>
      <c r="E148" s="230" t="s">
        <v>20</v>
      </c>
      <c r="F148" s="231" t="s">
        <v>542</v>
      </c>
      <c r="G148" s="229"/>
      <c r="H148" s="232">
        <v>4</v>
      </c>
      <c r="I148" s="233"/>
      <c r="J148" s="233"/>
      <c r="K148" s="229"/>
      <c r="L148" s="229"/>
      <c r="M148" s="234"/>
      <c r="N148" s="235"/>
      <c r="O148" s="236"/>
      <c r="P148" s="236"/>
      <c r="Q148" s="236"/>
      <c r="R148" s="236"/>
      <c r="S148" s="236"/>
      <c r="T148" s="236"/>
      <c r="U148" s="236"/>
      <c r="V148" s="236"/>
      <c r="W148" s="236"/>
      <c r="X148" s="237"/>
      <c r="Y148" s="13"/>
      <c r="Z148" s="13"/>
      <c r="AA148" s="13"/>
      <c r="AB148" s="13"/>
      <c r="AC148" s="13"/>
      <c r="AD148" s="13"/>
      <c r="AE148" s="13"/>
      <c r="AT148" s="238" t="s">
        <v>143</v>
      </c>
      <c r="AU148" s="238" t="s">
        <v>83</v>
      </c>
      <c r="AV148" s="13" t="s">
        <v>83</v>
      </c>
      <c r="AW148" s="13" t="s">
        <v>5</v>
      </c>
      <c r="AX148" s="13" t="s">
        <v>81</v>
      </c>
      <c r="AY148" s="238" t="s">
        <v>131</v>
      </c>
    </row>
    <row r="149" s="2" customFormat="1" ht="24.15" customHeight="1">
      <c r="A149" s="39"/>
      <c r="B149" s="40"/>
      <c r="C149" s="239" t="s">
        <v>156</v>
      </c>
      <c r="D149" s="280" t="s">
        <v>168</v>
      </c>
      <c r="E149" s="241" t="s">
        <v>570</v>
      </c>
      <c r="F149" s="242" t="s">
        <v>571</v>
      </c>
      <c r="G149" s="243" t="s">
        <v>137</v>
      </c>
      <c r="H149" s="244">
        <v>6</v>
      </c>
      <c r="I149" s="245"/>
      <c r="J149" s="246"/>
      <c r="K149" s="247">
        <f>ROUND(P149*H149,2)</f>
        <v>0</v>
      </c>
      <c r="L149" s="242" t="s">
        <v>138</v>
      </c>
      <c r="M149" s="248"/>
      <c r="N149" s="249" t="s">
        <v>20</v>
      </c>
      <c r="O149" s="217" t="s">
        <v>42</v>
      </c>
      <c r="P149" s="218">
        <f>I149+J149</f>
        <v>0</v>
      </c>
      <c r="Q149" s="218">
        <f>ROUND(I149*H149,2)</f>
        <v>0</v>
      </c>
      <c r="R149" s="218">
        <f>ROUND(J149*H149,2)</f>
        <v>0</v>
      </c>
      <c r="S149" s="85"/>
      <c r="T149" s="219">
        <f>S149*H149</f>
        <v>0</v>
      </c>
      <c r="U149" s="219">
        <v>0.16638</v>
      </c>
      <c r="V149" s="219">
        <f>U149*H149</f>
        <v>0.99828000000000006</v>
      </c>
      <c r="W149" s="219">
        <v>0</v>
      </c>
      <c r="X149" s="220">
        <f>W149*H149</f>
        <v>0</v>
      </c>
      <c r="Y149" s="39"/>
      <c r="Z149" s="39"/>
      <c r="AA149" s="39"/>
      <c r="AB149" s="39"/>
      <c r="AC149" s="39"/>
      <c r="AD149" s="39"/>
      <c r="AE149" s="39"/>
      <c r="AR149" s="221" t="s">
        <v>171</v>
      </c>
      <c r="AT149" s="221" t="s">
        <v>168</v>
      </c>
      <c r="AU149" s="221" t="s">
        <v>83</v>
      </c>
      <c r="AY149" s="18" t="s">
        <v>131</v>
      </c>
      <c r="BE149" s="222">
        <f>IF(O149="základní",K149,0)</f>
        <v>0</v>
      </c>
      <c r="BF149" s="222">
        <f>IF(O149="snížená",K149,0)</f>
        <v>0</v>
      </c>
      <c r="BG149" s="222">
        <f>IF(O149="zákl. přenesená",K149,0)</f>
        <v>0</v>
      </c>
      <c r="BH149" s="222">
        <f>IF(O149="sníž. přenesená",K149,0)</f>
        <v>0</v>
      </c>
      <c r="BI149" s="222">
        <f>IF(O149="nulová",K149,0)</f>
        <v>0</v>
      </c>
      <c r="BJ149" s="18" t="s">
        <v>81</v>
      </c>
      <c r="BK149" s="222">
        <f>ROUND(P149*H149,2)</f>
        <v>0</v>
      </c>
      <c r="BL149" s="18" t="s">
        <v>139</v>
      </c>
      <c r="BM149" s="221" t="s">
        <v>572</v>
      </c>
    </row>
    <row r="150" s="2" customFormat="1">
      <c r="A150" s="39"/>
      <c r="B150" s="40"/>
      <c r="C150" s="41"/>
      <c r="D150" s="223" t="s">
        <v>141</v>
      </c>
      <c r="E150" s="41"/>
      <c r="F150" s="224" t="s">
        <v>571</v>
      </c>
      <c r="G150" s="41"/>
      <c r="H150" s="41"/>
      <c r="I150" s="225"/>
      <c r="J150" s="225"/>
      <c r="K150" s="41"/>
      <c r="L150" s="41"/>
      <c r="M150" s="45"/>
      <c r="N150" s="226"/>
      <c r="O150" s="227"/>
      <c r="P150" s="85"/>
      <c r="Q150" s="85"/>
      <c r="R150" s="85"/>
      <c r="S150" s="85"/>
      <c r="T150" s="85"/>
      <c r="U150" s="85"/>
      <c r="V150" s="85"/>
      <c r="W150" s="85"/>
      <c r="X150" s="86"/>
      <c r="Y150" s="39"/>
      <c r="Z150" s="39"/>
      <c r="AA150" s="39"/>
      <c r="AB150" s="39"/>
      <c r="AC150" s="39"/>
      <c r="AD150" s="39"/>
      <c r="AE150" s="39"/>
      <c r="AT150" s="18" t="s">
        <v>141</v>
      </c>
      <c r="AU150" s="18" t="s">
        <v>83</v>
      </c>
    </row>
    <row r="151" s="13" customFormat="1">
      <c r="A151" s="13"/>
      <c r="B151" s="228"/>
      <c r="C151" s="229"/>
      <c r="D151" s="223" t="s">
        <v>143</v>
      </c>
      <c r="E151" s="230" t="s">
        <v>20</v>
      </c>
      <c r="F151" s="231" t="s">
        <v>535</v>
      </c>
      <c r="G151" s="229"/>
      <c r="H151" s="232">
        <v>6</v>
      </c>
      <c r="I151" s="233"/>
      <c r="J151" s="233"/>
      <c r="K151" s="229"/>
      <c r="L151" s="229"/>
      <c r="M151" s="234"/>
      <c r="N151" s="235"/>
      <c r="O151" s="236"/>
      <c r="P151" s="236"/>
      <c r="Q151" s="236"/>
      <c r="R151" s="236"/>
      <c r="S151" s="236"/>
      <c r="T151" s="236"/>
      <c r="U151" s="236"/>
      <c r="V151" s="236"/>
      <c r="W151" s="236"/>
      <c r="X151" s="237"/>
      <c r="Y151" s="13"/>
      <c r="Z151" s="13"/>
      <c r="AA151" s="13"/>
      <c r="AB151" s="13"/>
      <c r="AC151" s="13"/>
      <c r="AD151" s="13"/>
      <c r="AE151" s="13"/>
      <c r="AT151" s="238" t="s">
        <v>143</v>
      </c>
      <c r="AU151" s="238" t="s">
        <v>83</v>
      </c>
      <c r="AV151" s="13" t="s">
        <v>83</v>
      </c>
      <c r="AW151" s="13" t="s">
        <v>5</v>
      </c>
      <c r="AX151" s="13" t="s">
        <v>81</v>
      </c>
      <c r="AY151" s="238" t="s">
        <v>131</v>
      </c>
    </row>
    <row r="152" s="2" customFormat="1" ht="24.15" customHeight="1">
      <c r="A152" s="39"/>
      <c r="B152" s="40"/>
      <c r="C152" s="239" t="s">
        <v>8</v>
      </c>
      <c r="D152" s="280" t="s">
        <v>168</v>
      </c>
      <c r="E152" s="241" t="s">
        <v>573</v>
      </c>
      <c r="F152" s="242" t="s">
        <v>574</v>
      </c>
      <c r="G152" s="243" t="s">
        <v>137</v>
      </c>
      <c r="H152" s="244">
        <v>4</v>
      </c>
      <c r="I152" s="245"/>
      <c r="J152" s="246"/>
      <c r="K152" s="247">
        <f>ROUND(P152*H152,2)</f>
        <v>0</v>
      </c>
      <c r="L152" s="242" t="s">
        <v>138</v>
      </c>
      <c r="M152" s="248"/>
      <c r="N152" s="249" t="s">
        <v>20</v>
      </c>
      <c r="O152" s="217" t="s">
        <v>42</v>
      </c>
      <c r="P152" s="218">
        <f>I152+J152</f>
        <v>0</v>
      </c>
      <c r="Q152" s="218">
        <f>ROUND(I152*H152,2)</f>
        <v>0</v>
      </c>
      <c r="R152" s="218">
        <f>ROUND(J152*H152,2)</f>
        <v>0</v>
      </c>
      <c r="S152" s="85"/>
      <c r="T152" s="219">
        <f>S152*H152</f>
        <v>0</v>
      </c>
      <c r="U152" s="219">
        <v>0.17035</v>
      </c>
      <c r="V152" s="219">
        <f>U152*H152</f>
        <v>0.68140000000000001</v>
      </c>
      <c r="W152" s="219">
        <v>0</v>
      </c>
      <c r="X152" s="220">
        <f>W152*H152</f>
        <v>0</v>
      </c>
      <c r="Y152" s="39"/>
      <c r="Z152" s="39"/>
      <c r="AA152" s="39"/>
      <c r="AB152" s="39"/>
      <c r="AC152" s="39"/>
      <c r="AD152" s="39"/>
      <c r="AE152" s="39"/>
      <c r="AR152" s="221" t="s">
        <v>171</v>
      </c>
      <c r="AT152" s="221" t="s">
        <v>168</v>
      </c>
      <c r="AU152" s="221" t="s">
        <v>83</v>
      </c>
      <c r="AY152" s="18" t="s">
        <v>131</v>
      </c>
      <c r="BE152" s="222">
        <f>IF(O152="základní",K152,0)</f>
        <v>0</v>
      </c>
      <c r="BF152" s="222">
        <f>IF(O152="snížená",K152,0)</f>
        <v>0</v>
      </c>
      <c r="BG152" s="222">
        <f>IF(O152="zákl. přenesená",K152,0)</f>
        <v>0</v>
      </c>
      <c r="BH152" s="222">
        <f>IF(O152="sníž. přenesená",K152,0)</f>
        <v>0</v>
      </c>
      <c r="BI152" s="222">
        <f>IF(O152="nulová",K152,0)</f>
        <v>0</v>
      </c>
      <c r="BJ152" s="18" t="s">
        <v>81</v>
      </c>
      <c r="BK152" s="222">
        <f>ROUND(P152*H152,2)</f>
        <v>0</v>
      </c>
      <c r="BL152" s="18" t="s">
        <v>139</v>
      </c>
      <c r="BM152" s="221" t="s">
        <v>575</v>
      </c>
    </row>
    <row r="153" s="2" customFormat="1">
      <c r="A153" s="39"/>
      <c r="B153" s="40"/>
      <c r="C153" s="41"/>
      <c r="D153" s="223" t="s">
        <v>141</v>
      </c>
      <c r="E153" s="41"/>
      <c r="F153" s="224" t="s">
        <v>574</v>
      </c>
      <c r="G153" s="41"/>
      <c r="H153" s="41"/>
      <c r="I153" s="225"/>
      <c r="J153" s="225"/>
      <c r="K153" s="41"/>
      <c r="L153" s="41"/>
      <c r="M153" s="45"/>
      <c r="N153" s="226"/>
      <c r="O153" s="227"/>
      <c r="P153" s="85"/>
      <c r="Q153" s="85"/>
      <c r="R153" s="85"/>
      <c r="S153" s="85"/>
      <c r="T153" s="85"/>
      <c r="U153" s="85"/>
      <c r="V153" s="85"/>
      <c r="W153" s="85"/>
      <c r="X153" s="86"/>
      <c r="Y153" s="39"/>
      <c r="Z153" s="39"/>
      <c r="AA153" s="39"/>
      <c r="AB153" s="39"/>
      <c r="AC153" s="39"/>
      <c r="AD153" s="39"/>
      <c r="AE153" s="39"/>
      <c r="AT153" s="18" t="s">
        <v>141</v>
      </c>
      <c r="AU153" s="18" t="s">
        <v>83</v>
      </c>
    </row>
    <row r="154" s="13" customFormat="1">
      <c r="A154" s="13"/>
      <c r="B154" s="228"/>
      <c r="C154" s="229"/>
      <c r="D154" s="223" t="s">
        <v>143</v>
      </c>
      <c r="E154" s="230" t="s">
        <v>20</v>
      </c>
      <c r="F154" s="231" t="s">
        <v>542</v>
      </c>
      <c r="G154" s="229"/>
      <c r="H154" s="232">
        <v>4</v>
      </c>
      <c r="I154" s="233"/>
      <c r="J154" s="233"/>
      <c r="K154" s="229"/>
      <c r="L154" s="229"/>
      <c r="M154" s="234"/>
      <c r="N154" s="235"/>
      <c r="O154" s="236"/>
      <c r="P154" s="236"/>
      <c r="Q154" s="236"/>
      <c r="R154" s="236"/>
      <c r="S154" s="236"/>
      <c r="T154" s="236"/>
      <c r="U154" s="236"/>
      <c r="V154" s="236"/>
      <c r="W154" s="236"/>
      <c r="X154" s="237"/>
      <c r="Y154" s="13"/>
      <c r="Z154" s="13"/>
      <c r="AA154" s="13"/>
      <c r="AB154" s="13"/>
      <c r="AC154" s="13"/>
      <c r="AD154" s="13"/>
      <c r="AE154" s="13"/>
      <c r="AT154" s="238" t="s">
        <v>143</v>
      </c>
      <c r="AU154" s="238" t="s">
        <v>83</v>
      </c>
      <c r="AV154" s="13" t="s">
        <v>83</v>
      </c>
      <c r="AW154" s="13" t="s">
        <v>5</v>
      </c>
      <c r="AX154" s="13" t="s">
        <v>81</v>
      </c>
      <c r="AY154" s="238" t="s">
        <v>131</v>
      </c>
    </row>
    <row r="155" s="2" customFormat="1" ht="24.15" customHeight="1">
      <c r="A155" s="39"/>
      <c r="B155" s="40"/>
      <c r="C155" s="239" t="s">
        <v>260</v>
      </c>
      <c r="D155" s="280" t="s">
        <v>168</v>
      </c>
      <c r="E155" s="241" t="s">
        <v>576</v>
      </c>
      <c r="F155" s="242" t="s">
        <v>577</v>
      </c>
      <c r="G155" s="243" t="s">
        <v>137</v>
      </c>
      <c r="H155" s="244">
        <v>4</v>
      </c>
      <c r="I155" s="245"/>
      <c r="J155" s="246"/>
      <c r="K155" s="247">
        <f>ROUND(P155*H155,2)</f>
        <v>0</v>
      </c>
      <c r="L155" s="242" t="s">
        <v>138</v>
      </c>
      <c r="M155" s="248"/>
      <c r="N155" s="249" t="s">
        <v>20</v>
      </c>
      <c r="O155" s="217" t="s">
        <v>42</v>
      </c>
      <c r="P155" s="218">
        <f>I155+J155</f>
        <v>0</v>
      </c>
      <c r="Q155" s="218">
        <f>ROUND(I155*H155,2)</f>
        <v>0</v>
      </c>
      <c r="R155" s="218">
        <f>ROUND(J155*H155,2)</f>
        <v>0</v>
      </c>
      <c r="S155" s="85"/>
      <c r="T155" s="219">
        <f>S155*H155</f>
        <v>0</v>
      </c>
      <c r="U155" s="219">
        <v>0.17430999999999999</v>
      </c>
      <c r="V155" s="219">
        <f>U155*H155</f>
        <v>0.69723999999999997</v>
      </c>
      <c r="W155" s="219">
        <v>0</v>
      </c>
      <c r="X155" s="220">
        <f>W155*H155</f>
        <v>0</v>
      </c>
      <c r="Y155" s="39"/>
      <c r="Z155" s="39"/>
      <c r="AA155" s="39"/>
      <c r="AB155" s="39"/>
      <c r="AC155" s="39"/>
      <c r="AD155" s="39"/>
      <c r="AE155" s="39"/>
      <c r="AR155" s="221" t="s">
        <v>171</v>
      </c>
      <c r="AT155" s="221" t="s">
        <v>168</v>
      </c>
      <c r="AU155" s="221" t="s">
        <v>83</v>
      </c>
      <c r="AY155" s="18" t="s">
        <v>131</v>
      </c>
      <c r="BE155" s="222">
        <f>IF(O155="základní",K155,0)</f>
        <v>0</v>
      </c>
      <c r="BF155" s="222">
        <f>IF(O155="snížená",K155,0)</f>
        <v>0</v>
      </c>
      <c r="BG155" s="222">
        <f>IF(O155="zákl. přenesená",K155,0)</f>
        <v>0</v>
      </c>
      <c r="BH155" s="222">
        <f>IF(O155="sníž. přenesená",K155,0)</f>
        <v>0</v>
      </c>
      <c r="BI155" s="222">
        <f>IF(O155="nulová",K155,0)</f>
        <v>0</v>
      </c>
      <c r="BJ155" s="18" t="s">
        <v>81</v>
      </c>
      <c r="BK155" s="222">
        <f>ROUND(P155*H155,2)</f>
        <v>0</v>
      </c>
      <c r="BL155" s="18" t="s">
        <v>139</v>
      </c>
      <c r="BM155" s="221" t="s">
        <v>578</v>
      </c>
    </row>
    <row r="156" s="2" customFormat="1">
      <c r="A156" s="39"/>
      <c r="B156" s="40"/>
      <c r="C156" s="41"/>
      <c r="D156" s="223" t="s">
        <v>141</v>
      </c>
      <c r="E156" s="41"/>
      <c r="F156" s="224" t="s">
        <v>577</v>
      </c>
      <c r="G156" s="41"/>
      <c r="H156" s="41"/>
      <c r="I156" s="225"/>
      <c r="J156" s="225"/>
      <c r="K156" s="41"/>
      <c r="L156" s="41"/>
      <c r="M156" s="45"/>
      <c r="N156" s="226"/>
      <c r="O156" s="227"/>
      <c r="P156" s="85"/>
      <c r="Q156" s="85"/>
      <c r="R156" s="85"/>
      <c r="S156" s="85"/>
      <c r="T156" s="85"/>
      <c r="U156" s="85"/>
      <c r="V156" s="85"/>
      <c r="W156" s="85"/>
      <c r="X156" s="86"/>
      <c r="Y156" s="39"/>
      <c r="Z156" s="39"/>
      <c r="AA156" s="39"/>
      <c r="AB156" s="39"/>
      <c r="AC156" s="39"/>
      <c r="AD156" s="39"/>
      <c r="AE156" s="39"/>
      <c r="AT156" s="18" t="s">
        <v>141</v>
      </c>
      <c r="AU156" s="18" t="s">
        <v>83</v>
      </c>
    </row>
    <row r="157" s="13" customFormat="1">
      <c r="A157" s="13"/>
      <c r="B157" s="228"/>
      <c r="C157" s="229"/>
      <c r="D157" s="223" t="s">
        <v>143</v>
      </c>
      <c r="E157" s="230" t="s">
        <v>20</v>
      </c>
      <c r="F157" s="231" t="s">
        <v>542</v>
      </c>
      <c r="G157" s="229"/>
      <c r="H157" s="232">
        <v>4</v>
      </c>
      <c r="I157" s="233"/>
      <c r="J157" s="233"/>
      <c r="K157" s="229"/>
      <c r="L157" s="229"/>
      <c r="M157" s="234"/>
      <c r="N157" s="235"/>
      <c r="O157" s="236"/>
      <c r="P157" s="236"/>
      <c r="Q157" s="236"/>
      <c r="R157" s="236"/>
      <c r="S157" s="236"/>
      <c r="T157" s="236"/>
      <c r="U157" s="236"/>
      <c r="V157" s="236"/>
      <c r="W157" s="236"/>
      <c r="X157" s="237"/>
      <c r="Y157" s="13"/>
      <c r="Z157" s="13"/>
      <c r="AA157" s="13"/>
      <c r="AB157" s="13"/>
      <c r="AC157" s="13"/>
      <c r="AD157" s="13"/>
      <c r="AE157" s="13"/>
      <c r="AT157" s="238" t="s">
        <v>143</v>
      </c>
      <c r="AU157" s="238" t="s">
        <v>83</v>
      </c>
      <c r="AV157" s="13" t="s">
        <v>83</v>
      </c>
      <c r="AW157" s="13" t="s">
        <v>5</v>
      </c>
      <c r="AX157" s="13" t="s">
        <v>81</v>
      </c>
      <c r="AY157" s="238" t="s">
        <v>131</v>
      </c>
    </row>
    <row r="158" s="2" customFormat="1" ht="24.15" customHeight="1">
      <c r="A158" s="39"/>
      <c r="B158" s="40"/>
      <c r="C158" s="239" t="s">
        <v>266</v>
      </c>
      <c r="D158" s="280" t="s">
        <v>168</v>
      </c>
      <c r="E158" s="241" t="s">
        <v>579</v>
      </c>
      <c r="F158" s="242" t="s">
        <v>580</v>
      </c>
      <c r="G158" s="243" t="s">
        <v>137</v>
      </c>
      <c r="H158" s="244">
        <v>4</v>
      </c>
      <c r="I158" s="245"/>
      <c r="J158" s="246"/>
      <c r="K158" s="247">
        <f>ROUND(P158*H158,2)</f>
        <v>0</v>
      </c>
      <c r="L158" s="242" t="s">
        <v>138</v>
      </c>
      <c r="M158" s="248"/>
      <c r="N158" s="249" t="s">
        <v>20</v>
      </c>
      <c r="O158" s="217" t="s">
        <v>42</v>
      </c>
      <c r="P158" s="218">
        <f>I158+J158</f>
        <v>0</v>
      </c>
      <c r="Q158" s="218">
        <f>ROUND(I158*H158,2)</f>
        <v>0</v>
      </c>
      <c r="R158" s="218">
        <f>ROUND(J158*H158,2)</f>
        <v>0</v>
      </c>
      <c r="S158" s="85"/>
      <c r="T158" s="219">
        <f>S158*H158</f>
        <v>0</v>
      </c>
      <c r="U158" s="219">
        <v>0.17827000000000001</v>
      </c>
      <c r="V158" s="219">
        <f>U158*H158</f>
        <v>0.71308000000000005</v>
      </c>
      <c r="W158" s="219">
        <v>0</v>
      </c>
      <c r="X158" s="220">
        <f>W158*H158</f>
        <v>0</v>
      </c>
      <c r="Y158" s="39"/>
      <c r="Z158" s="39"/>
      <c r="AA158" s="39"/>
      <c r="AB158" s="39"/>
      <c r="AC158" s="39"/>
      <c r="AD158" s="39"/>
      <c r="AE158" s="39"/>
      <c r="AR158" s="221" t="s">
        <v>171</v>
      </c>
      <c r="AT158" s="221" t="s">
        <v>168</v>
      </c>
      <c r="AU158" s="221" t="s">
        <v>83</v>
      </c>
      <c r="AY158" s="18" t="s">
        <v>131</v>
      </c>
      <c r="BE158" s="222">
        <f>IF(O158="základní",K158,0)</f>
        <v>0</v>
      </c>
      <c r="BF158" s="222">
        <f>IF(O158="snížená",K158,0)</f>
        <v>0</v>
      </c>
      <c r="BG158" s="222">
        <f>IF(O158="zákl. přenesená",K158,0)</f>
        <v>0</v>
      </c>
      <c r="BH158" s="222">
        <f>IF(O158="sníž. přenesená",K158,0)</f>
        <v>0</v>
      </c>
      <c r="BI158" s="222">
        <f>IF(O158="nulová",K158,0)</f>
        <v>0</v>
      </c>
      <c r="BJ158" s="18" t="s">
        <v>81</v>
      </c>
      <c r="BK158" s="222">
        <f>ROUND(P158*H158,2)</f>
        <v>0</v>
      </c>
      <c r="BL158" s="18" t="s">
        <v>139</v>
      </c>
      <c r="BM158" s="221" t="s">
        <v>581</v>
      </c>
    </row>
    <row r="159" s="2" customFormat="1">
      <c r="A159" s="39"/>
      <c r="B159" s="40"/>
      <c r="C159" s="41"/>
      <c r="D159" s="223" t="s">
        <v>141</v>
      </c>
      <c r="E159" s="41"/>
      <c r="F159" s="224" t="s">
        <v>580</v>
      </c>
      <c r="G159" s="41"/>
      <c r="H159" s="41"/>
      <c r="I159" s="225"/>
      <c r="J159" s="225"/>
      <c r="K159" s="41"/>
      <c r="L159" s="41"/>
      <c r="M159" s="45"/>
      <c r="N159" s="226"/>
      <c r="O159" s="227"/>
      <c r="P159" s="85"/>
      <c r="Q159" s="85"/>
      <c r="R159" s="85"/>
      <c r="S159" s="85"/>
      <c r="T159" s="85"/>
      <c r="U159" s="85"/>
      <c r="V159" s="85"/>
      <c r="W159" s="85"/>
      <c r="X159" s="86"/>
      <c r="Y159" s="39"/>
      <c r="Z159" s="39"/>
      <c r="AA159" s="39"/>
      <c r="AB159" s="39"/>
      <c r="AC159" s="39"/>
      <c r="AD159" s="39"/>
      <c r="AE159" s="39"/>
      <c r="AT159" s="18" t="s">
        <v>141</v>
      </c>
      <c r="AU159" s="18" t="s">
        <v>83</v>
      </c>
    </row>
    <row r="160" s="13" customFormat="1">
      <c r="A160" s="13"/>
      <c r="B160" s="228"/>
      <c r="C160" s="229"/>
      <c r="D160" s="223" t="s">
        <v>143</v>
      </c>
      <c r="E160" s="230" t="s">
        <v>20</v>
      </c>
      <c r="F160" s="231" t="s">
        <v>542</v>
      </c>
      <c r="G160" s="229"/>
      <c r="H160" s="232">
        <v>4</v>
      </c>
      <c r="I160" s="233"/>
      <c r="J160" s="233"/>
      <c r="K160" s="229"/>
      <c r="L160" s="229"/>
      <c r="M160" s="234"/>
      <c r="N160" s="235"/>
      <c r="O160" s="236"/>
      <c r="P160" s="236"/>
      <c r="Q160" s="236"/>
      <c r="R160" s="236"/>
      <c r="S160" s="236"/>
      <c r="T160" s="236"/>
      <c r="U160" s="236"/>
      <c r="V160" s="236"/>
      <c r="W160" s="236"/>
      <c r="X160" s="237"/>
      <c r="Y160" s="13"/>
      <c r="Z160" s="13"/>
      <c r="AA160" s="13"/>
      <c r="AB160" s="13"/>
      <c r="AC160" s="13"/>
      <c r="AD160" s="13"/>
      <c r="AE160" s="13"/>
      <c r="AT160" s="238" t="s">
        <v>143</v>
      </c>
      <c r="AU160" s="238" t="s">
        <v>83</v>
      </c>
      <c r="AV160" s="13" t="s">
        <v>83</v>
      </c>
      <c r="AW160" s="13" t="s">
        <v>5</v>
      </c>
      <c r="AX160" s="13" t="s">
        <v>81</v>
      </c>
      <c r="AY160" s="238" t="s">
        <v>131</v>
      </c>
    </row>
    <row r="161" s="2" customFormat="1" ht="24.15" customHeight="1">
      <c r="A161" s="39"/>
      <c r="B161" s="40"/>
      <c r="C161" s="239" t="s">
        <v>271</v>
      </c>
      <c r="D161" s="280" t="s">
        <v>168</v>
      </c>
      <c r="E161" s="241" t="s">
        <v>582</v>
      </c>
      <c r="F161" s="242" t="s">
        <v>583</v>
      </c>
      <c r="G161" s="243" t="s">
        <v>137</v>
      </c>
      <c r="H161" s="244">
        <v>2</v>
      </c>
      <c r="I161" s="245"/>
      <c r="J161" s="246"/>
      <c r="K161" s="247">
        <f>ROUND(P161*H161,2)</f>
        <v>0</v>
      </c>
      <c r="L161" s="242" t="s">
        <v>138</v>
      </c>
      <c r="M161" s="248"/>
      <c r="N161" s="249" t="s">
        <v>20</v>
      </c>
      <c r="O161" s="217" t="s">
        <v>42</v>
      </c>
      <c r="P161" s="218">
        <f>I161+J161</f>
        <v>0</v>
      </c>
      <c r="Q161" s="218">
        <f>ROUND(I161*H161,2)</f>
        <v>0</v>
      </c>
      <c r="R161" s="218">
        <f>ROUND(J161*H161,2)</f>
        <v>0</v>
      </c>
      <c r="S161" s="85"/>
      <c r="T161" s="219">
        <f>S161*H161</f>
        <v>0</v>
      </c>
      <c r="U161" s="219">
        <v>0.18223</v>
      </c>
      <c r="V161" s="219">
        <f>U161*H161</f>
        <v>0.36446000000000001</v>
      </c>
      <c r="W161" s="219">
        <v>0</v>
      </c>
      <c r="X161" s="220">
        <f>W161*H161</f>
        <v>0</v>
      </c>
      <c r="Y161" s="39"/>
      <c r="Z161" s="39"/>
      <c r="AA161" s="39"/>
      <c r="AB161" s="39"/>
      <c r="AC161" s="39"/>
      <c r="AD161" s="39"/>
      <c r="AE161" s="39"/>
      <c r="AR161" s="221" t="s">
        <v>171</v>
      </c>
      <c r="AT161" s="221" t="s">
        <v>168</v>
      </c>
      <c r="AU161" s="221" t="s">
        <v>83</v>
      </c>
      <c r="AY161" s="18" t="s">
        <v>131</v>
      </c>
      <c r="BE161" s="222">
        <f>IF(O161="základní",K161,0)</f>
        <v>0</v>
      </c>
      <c r="BF161" s="222">
        <f>IF(O161="snížená",K161,0)</f>
        <v>0</v>
      </c>
      <c r="BG161" s="222">
        <f>IF(O161="zákl. přenesená",K161,0)</f>
        <v>0</v>
      </c>
      <c r="BH161" s="222">
        <f>IF(O161="sníž. přenesená",K161,0)</f>
        <v>0</v>
      </c>
      <c r="BI161" s="222">
        <f>IF(O161="nulová",K161,0)</f>
        <v>0</v>
      </c>
      <c r="BJ161" s="18" t="s">
        <v>81</v>
      </c>
      <c r="BK161" s="222">
        <f>ROUND(P161*H161,2)</f>
        <v>0</v>
      </c>
      <c r="BL161" s="18" t="s">
        <v>139</v>
      </c>
      <c r="BM161" s="221" t="s">
        <v>584</v>
      </c>
    </row>
    <row r="162" s="2" customFormat="1">
      <c r="A162" s="39"/>
      <c r="B162" s="40"/>
      <c r="C162" s="41"/>
      <c r="D162" s="223" t="s">
        <v>141</v>
      </c>
      <c r="E162" s="41"/>
      <c r="F162" s="224" t="s">
        <v>583</v>
      </c>
      <c r="G162" s="41"/>
      <c r="H162" s="41"/>
      <c r="I162" s="225"/>
      <c r="J162" s="225"/>
      <c r="K162" s="41"/>
      <c r="L162" s="41"/>
      <c r="M162" s="45"/>
      <c r="N162" s="226"/>
      <c r="O162" s="227"/>
      <c r="P162" s="85"/>
      <c r="Q162" s="85"/>
      <c r="R162" s="85"/>
      <c r="S162" s="85"/>
      <c r="T162" s="85"/>
      <c r="U162" s="85"/>
      <c r="V162" s="85"/>
      <c r="W162" s="85"/>
      <c r="X162" s="86"/>
      <c r="Y162" s="39"/>
      <c r="Z162" s="39"/>
      <c r="AA162" s="39"/>
      <c r="AB162" s="39"/>
      <c r="AC162" s="39"/>
      <c r="AD162" s="39"/>
      <c r="AE162" s="39"/>
      <c r="AT162" s="18" t="s">
        <v>141</v>
      </c>
      <c r="AU162" s="18" t="s">
        <v>83</v>
      </c>
    </row>
    <row r="163" s="13" customFormat="1">
      <c r="A163" s="13"/>
      <c r="B163" s="228"/>
      <c r="C163" s="229"/>
      <c r="D163" s="223" t="s">
        <v>143</v>
      </c>
      <c r="E163" s="230" t="s">
        <v>20</v>
      </c>
      <c r="F163" s="231" t="s">
        <v>585</v>
      </c>
      <c r="G163" s="229"/>
      <c r="H163" s="232">
        <v>2</v>
      </c>
      <c r="I163" s="233"/>
      <c r="J163" s="233"/>
      <c r="K163" s="229"/>
      <c r="L163" s="229"/>
      <c r="M163" s="234"/>
      <c r="N163" s="235"/>
      <c r="O163" s="236"/>
      <c r="P163" s="236"/>
      <c r="Q163" s="236"/>
      <c r="R163" s="236"/>
      <c r="S163" s="236"/>
      <c r="T163" s="236"/>
      <c r="U163" s="236"/>
      <c r="V163" s="236"/>
      <c r="W163" s="236"/>
      <c r="X163" s="237"/>
      <c r="Y163" s="13"/>
      <c r="Z163" s="13"/>
      <c r="AA163" s="13"/>
      <c r="AB163" s="13"/>
      <c r="AC163" s="13"/>
      <c r="AD163" s="13"/>
      <c r="AE163" s="13"/>
      <c r="AT163" s="238" t="s">
        <v>143</v>
      </c>
      <c r="AU163" s="238" t="s">
        <v>83</v>
      </c>
      <c r="AV163" s="13" t="s">
        <v>83</v>
      </c>
      <c r="AW163" s="13" t="s">
        <v>5</v>
      </c>
      <c r="AX163" s="13" t="s">
        <v>81</v>
      </c>
      <c r="AY163" s="238" t="s">
        <v>131</v>
      </c>
    </row>
    <row r="164" s="2" customFormat="1" ht="37.8" customHeight="1">
      <c r="A164" s="39"/>
      <c r="B164" s="40"/>
      <c r="C164" s="208" t="s">
        <v>277</v>
      </c>
      <c r="D164" s="209" t="s">
        <v>134</v>
      </c>
      <c r="E164" s="210" t="s">
        <v>157</v>
      </c>
      <c r="F164" s="211" t="s">
        <v>158</v>
      </c>
      <c r="G164" s="212" t="s">
        <v>137</v>
      </c>
      <c r="H164" s="213">
        <v>7</v>
      </c>
      <c r="I164" s="214"/>
      <c r="J164" s="214"/>
      <c r="K164" s="215">
        <f>ROUND(P164*H164,2)</f>
        <v>0</v>
      </c>
      <c r="L164" s="211" t="s">
        <v>138</v>
      </c>
      <c r="M164" s="45"/>
      <c r="N164" s="216" t="s">
        <v>20</v>
      </c>
      <c r="O164" s="217" t="s">
        <v>42</v>
      </c>
      <c r="P164" s="218">
        <f>I164+J164</f>
        <v>0</v>
      </c>
      <c r="Q164" s="218">
        <f>ROUND(I164*H164,2)</f>
        <v>0</v>
      </c>
      <c r="R164" s="218">
        <f>ROUND(J164*H164,2)</f>
        <v>0</v>
      </c>
      <c r="S164" s="85"/>
      <c r="T164" s="219">
        <f>S164*H164</f>
        <v>0</v>
      </c>
      <c r="U164" s="219">
        <v>0</v>
      </c>
      <c r="V164" s="219">
        <f>U164*H164</f>
        <v>0</v>
      </c>
      <c r="W164" s="219">
        <v>0</v>
      </c>
      <c r="X164" s="220">
        <f>W164*H164</f>
        <v>0</v>
      </c>
      <c r="Y164" s="39"/>
      <c r="Z164" s="39"/>
      <c r="AA164" s="39"/>
      <c r="AB164" s="39"/>
      <c r="AC164" s="39"/>
      <c r="AD164" s="39"/>
      <c r="AE164" s="39"/>
      <c r="AR164" s="221" t="s">
        <v>139</v>
      </c>
      <c r="AT164" s="221" t="s">
        <v>134</v>
      </c>
      <c r="AU164" s="221" t="s">
        <v>83</v>
      </c>
      <c r="AY164" s="18" t="s">
        <v>131</v>
      </c>
      <c r="BE164" s="222">
        <f>IF(O164="základní",K164,0)</f>
        <v>0</v>
      </c>
      <c r="BF164" s="222">
        <f>IF(O164="snížená",K164,0)</f>
        <v>0</v>
      </c>
      <c r="BG164" s="222">
        <f>IF(O164="zákl. přenesená",K164,0)</f>
        <v>0</v>
      </c>
      <c r="BH164" s="222">
        <f>IF(O164="sníž. přenesená",K164,0)</f>
        <v>0</v>
      </c>
      <c r="BI164" s="222">
        <f>IF(O164="nulová",K164,0)</f>
        <v>0</v>
      </c>
      <c r="BJ164" s="18" t="s">
        <v>81</v>
      </c>
      <c r="BK164" s="222">
        <f>ROUND(P164*H164,2)</f>
        <v>0</v>
      </c>
      <c r="BL164" s="18" t="s">
        <v>139</v>
      </c>
      <c r="BM164" s="221" t="s">
        <v>586</v>
      </c>
    </row>
    <row r="165" s="2" customFormat="1">
      <c r="A165" s="39"/>
      <c r="B165" s="40"/>
      <c r="C165" s="41"/>
      <c r="D165" s="223" t="s">
        <v>141</v>
      </c>
      <c r="E165" s="41"/>
      <c r="F165" s="224" t="s">
        <v>160</v>
      </c>
      <c r="G165" s="41"/>
      <c r="H165" s="41"/>
      <c r="I165" s="225"/>
      <c r="J165" s="225"/>
      <c r="K165" s="41"/>
      <c r="L165" s="41"/>
      <c r="M165" s="45"/>
      <c r="N165" s="226"/>
      <c r="O165" s="227"/>
      <c r="P165" s="85"/>
      <c r="Q165" s="85"/>
      <c r="R165" s="85"/>
      <c r="S165" s="85"/>
      <c r="T165" s="85"/>
      <c r="U165" s="85"/>
      <c r="V165" s="85"/>
      <c r="W165" s="85"/>
      <c r="X165" s="86"/>
      <c r="Y165" s="39"/>
      <c r="Z165" s="39"/>
      <c r="AA165" s="39"/>
      <c r="AB165" s="39"/>
      <c r="AC165" s="39"/>
      <c r="AD165" s="39"/>
      <c r="AE165" s="39"/>
      <c r="AT165" s="18" t="s">
        <v>141</v>
      </c>
      <c r="AU165" s="18" t="s">
        <v>83</v>
      </c>
    </row>
    <row r="166" s="13" customFormat="1">
      <c r="A166" s="13"/>
      <c r="B166" s="228"/>
      <c r="C166" s="229"/>
      <c r="D166" s="223" t="s">
        <v>143</v>
      </c>
      <c r="E166" s="230" t="s">
        <v>20</v>
      </c>
      <c r="F166" s="231" t="s">
        <v>587</v>
      </c>
      <c r="G166" s="229"/>
      <c r="H166" s="232">
        <v>7</v>
      </c>
      <c r="I166" s="233"/>
      <c r="J166" s="233"/>
      <c r="K166" s="229"/>
      <c r="L166" s="229"/>
      <c r="M166" s="234"/>
      <c r="N166" s="235"/>
      <c r="O166" s="236"/>
      <c r="P166" s="236"/>
      <c r="Q166" s="236"/>
      <c r="R166" s="236"/>
      <c r="S166" s="236"/>
      <c r="T166" s="236"/>
      <c r="U166" s="236"/>
      <c r="V166" s="236"/>
      <c r="W166" s="236"/>
      <c r="X166" s="237"/>
      <c r="Y166" s="13"/>
      <c r="Z166" s="13"/>
      <c r="AA166" s="13"/>
      <c r="AB166" s="13"/>
      <c r="AC166" s="13"/>
      <c r="AD166" s="13"/>
      <c r="AE166" s="13"/>
      <c r="AT166" s="238" t="s">
        <v>143</v>
      </c>
      <c r="AU166" s="238" t="s">
        <v>83</v>
      </c>
      <c r="AV166" s="13" t="s">
        <v>83</v>
      </c>
      <c r="AW166" s="13" t="s">
        <v>5</v>
      </c>
      <c r="AX166" s="13" t="s">
        <v>73</v>
      </c>
      <c r="AY166" s="238" t="s">
        <v>131</v>
      </c>
    </row>
    <row r="167" s="15" customFormat="1">
      <c r="A167" s="15"/>
      <c r="B167" s="260"/>
      <c r="C167" s="261"/>
      <c r="D167" s="223" t="s">
        <v>143</v>
      </c>
      <c r="E167" s="262" t="s">
        <v>20</v>
      </c>
      <c r="F167" s="263" t="s">
        <v>207</v>
      </c>
      <c r="G167" s="261"/>
      <c r="H167" s="264">
        <v>7</v>
      </c>
      <c r="I167" s="265"/>
      <c r="J167" s="265"/>
      <c r="K167" s="261"/>
      <c r="L167" s="261"/>
      <c r="M167" s="266"/>
      <c r="N167" s="267"/>
      <c r="O167" s="268"/>
      <c r="P167" s="268"/>
      <c r="Q167" s="268"/>
      <c r="R167" s="268"/>
      <c r="S167" s="268"/>
      <c r="T167" s="268"/>
      <c r="U167" s="268"/>
      <c r="V167" s="268"/>
      <c r="W167" s="268"/>
      <c r="X167" s="269"/>
      <c r="Y167" s="15"/>
      <c r="Z167" s="15"/>
      <c r="AA167" s="15"/>
      <c r="AB167" s="15"/>
      <c r="AC167" s="15"/>
      <c r="AD167" s="15"/>
      <c r="AE167" s="15"/>
      <c r="AT167" s="270" t="s">
        <v>143</v>
      </c>
      <c r="AU167" s="270" t="s">
        <v>83</v>
      </c>
      <c r="AV167" s="15" t="s">
        <v>139</v>
      </c>
      <c r="AW167" s="15" t="s">
        <v>5</v>
      </c>
      <c r="AX167" s="15" t="s">
        <v>81</v>
      </c>
      <c r="AY167" s="270" t="s">
        <v>131</v>
      </c>
    </row>
    <row r="168" s="2" customFormat="1">
      <c r="A168" s="39"/>
      <c r="B168" s="40"/>
      <c r="C168" s="239" t="s">
        <v>282</v>
      </c>
      <c r="D168" s="239" t="s">
        <v>168</v>
      </c>
      <c r="E168" s="241" t="s">
        <v>169</v>
      </c>
      <c r="F168" s="242" t="s">
        <v>170</v>
      </c>
      <c r="G168" s="243" t="s">
        <v>137</v>
      </c>
      <c r="H168" s="244">
        <v>270</v>
      </c>
      <c r="I168" s="245"/>
      <c r="J168" s="246"/>
      <c r="K168" s="247">
        <f>ROUND(P168*H168,2)</f>
        <v>0</v>
      </c>
      <c r="L168" s="242" t="s">
        <v>138</v>
      </c>
      <c r="M168" s="248"/>
      <c r="N168" s="249" t="s">
        <v>20</v>
      </c>
      <c r="O168" s="217" t="s">
        <v>42</v>
      </c>
      <c r="P168" s="218">
        <f>I168+J168</f>
        <v>0</v>
      </c>
      <c r="Q168" s="218">
        <f>ROUND(I168*H168,2)</f>
        <v>0</v>
      </c>
      <c r="R168" s="218">
        <f>ROUND(J168*H168,2)</f>
        <v>0</v>
      </c>
      <c r="S168" s="85"/>
      <c r="T168" s="219">
        <f>S168*H168</f>
        <v>0</v>
      </c>
      <c r="U168" s="219">
        <v>0.00021000000000000001</v>
      </c>
      <c r="V168" s="219">
        <f>U168*H168</f>
        <v>0.0567</v>
      </c>
      <c r="W168" s="219">
        <v>0</v>
      </c>
      <c r="X168" s="220">
        <f>W168*H168</f>
        <v>0</v>
      </c>
      <c r="Y168" s="39"/>
      <c r="Z168" s="39"/>
      <c r="AA168" s="39"/>
      <c r="AB168" s="39"/>
      <c r="AC168" s="39"/>
      <c r="AD168" s="39"/>
      <c r="AE168" s="39"/>
      <c r="AR168" s="221" t="s">
        <v>171</v>
      </c>
      <c r="AT168" s="221" t="s">
        <v>168</v>
      </c>
      <c r="AU168" s="221" t="s">
        <v>83</v>
      </c>
      <c r="AY168" s="18" t="s">
        <v>131</v>
      </c>
      <c r="BE168" s="222">
        <f>IF(O168="základní",K168,0)</f>
        <v>0</v>
      </c>
      <c r="BF168" s="222">
        <f>IF(O168="snížená",K168,0)</f>
        <v>0</v>
      </c>
      <c r="BG168" s="222">
        <f>IF(O168="zákl. přenesená",K168,0)</f>
        <v>0</v>
      </c>
      <c r="BH168" s="222">
        <f>IF(O168="sníž. přenesená",K168,0)</f>
        <v>0</v>
      </c>
      <c r="BI168" s="222">
        <f>IF(O168="nulová",K168,0)</f>
        <v>0</v>
      </c>
      <c r="BJ168" s="18" t="s">
        <v>81</v>
      </c>
      <c r="BK168" s="222">
        <f>ROUND(P168*H168,2)</f>
        <v>0</v>
      </c>
      <c r="BL168" s="18" t="s">
        <v>139</v>
      </c>
      <c r="BM168" s="221" t="s">
        <v>588</v>
      </c>
    </row>
    <row r="169" s="2" customFormat="1">
      <c r="A169" s="39"/>
      <c r="B169" s="40"/>
      <c r="C169" s="41"/>
      <c r="D169" s="223" t="s">
        <v>141</v>
      </c>
      <c r="E169" s="41"/>
      <c r="F169" s="224" t="s">
        <v>170</v>
      </c>
      <c r="G169" s="41"/>
      <c r="H169" s="41"/>
      <c r="I169" s="225"/>
      <c r="J169" s="225"/>
      <c r="K169" s="41"/>
      <c r="L169" s="41"/>
      <c r="M169" s="45"/>
      <c r="N169" s="226"/>
      <c r="O169" s="227"/>
      <c r="P169" s="85"/>
      <c r="Q169" s="85"/>
      <c r="R169" s="85"/>
      <c r="S169" s="85"/>
      <c r="T169" s="85"/>
      <c r="U169" s="85"/>
      <c r="V169" s="85"/>
      <c r="W169" s="85"/>
      <c r="X169" s="86"/>
      <c r="Y169" s="39"/>
      <c r="Z169" s="39"/>
      <c r="AA169" s="39"/>
      <c r="AB169" s="39"/>
      <c r="AC169" s="39"/>
      <c r="AD169" s="39"/>
      <c r="AE169" s="39"/>
      <c r="AT169" s="18" t="s">
        <v>141</v>
      </c>
      <c r="AU169" s="18" t="s">
        <v>83</v>
      </c>
    </row>
    <row r="170" s="13" customFormat="1">
      <c r="A170" s="13"/>
      <c r="B170" s="228"/>
      <c r="C170" s="229"/>
      <c r="D170" s="223" t="s">
        <v>143</v>
      </c>
      <c r="E170" s="230" t="s">
        <v>20</v>
      </c>
      <c r="F170" s="231" t="s">
        <v>589</v>
      </c>
      <c r="G170" s="229"/>
      <c r="H170" s="232">
        <v>270</v>
      </c>
      <c r="I170" s="233"/>
      <c r="J170" s="233"/>
      <c r="K170" s="229"/>
      <c r="L170" s="229"/>
      <c r="M170" s="234"/>
      <c r="N170" s="235"/>
      <c r="O170" s="236"/>
      <c r="P170" s="236"/>
      <c r="Q170" s="236"/>
      <c r="R170" s="236"/>
      <c r="S170" s="236"/>
      <c r="T170" s="236"/>
      <c r="U170" s="236"/>
      <c r="V170" s="236"/>
      <c r="W170" s="236"/>
      <c r="X170" s="237"/>
      <c r="Y170" s="13"/>
      <c r="Z170" s="13"/>
      <c r="AA170" s="13"/>
      <c r="AB170" s="13"/>
      <c r="AC170" s="13"/>
      <c r="AD170" s="13"/>
      <c r="AE170" s="13"/>
      <c r="AT170" s="238" t="s">
        <v>143</v>
      </c>
      <c r="AU170" s="238" t="s">
        <v>83</v>
      </c>
      <c r="AV170" s="13" t="s">
        <v>83</v>
      </c>
      <c r="AW170" s="13" t="s">
        <v>5</v>
      </c>
      <c r="AX170" s="13" t="s">
        <v>81</v>
      </c>
      <c r="AY170" s="238" t="s">
        <v>131</v>
      </c>
    </row>
    <row r="171" s="2" customFormat="1" ht="24.15" customHeight="1">
      <c r="A171" s="39"/>
      <c r="B171" s="40"/>
      <c r="C171" s="239" t="s">
        <v>287</v>
      </c>
      <c r="D171" s="239" t="s">
        <v>168</v>
      </c>
      <c r="E171" s="241" t="s">
        <v>590</v>
      </c>
      <c r="F171" s="242" t="s">
        <v>591</v>
      </c>
      <c r="G171" s="243" t="s">
        <v>180</v>
      </c>
      <c r="H171" s="244">
        <v>18</v>
      </c>
      <c r="I171" s="245"/>
      <c r="J171" s="246"/>
      <c r="K171" s="247">
        <f>ROUND(P171*H171,2)</f>
        <v>0</v>
      </c>
      <c r="L171" s="242" t="s">
        <v>138</v>
      </c>
      <c r="M171" s="248"/>
      <c r="N171" s="249" t="s">
        <v>20</v>
      </c>
      <c r="O171" s="217" t="s">
        <v>42</v>
      </c>
      <c r="P171" s="218">
        <f>I171+J171</f>
        <v>0</v>
      </c>
      <c r="Q171" s="218">
        <f>ROUND(I171*H171,2)</f>
        <v>0</v>
      </c>
      <c r="R171" s="218">
        <f>ROUND(J171*H171,2)</f>
        <v>0</v>
      </c>
      <c r="S171" s="85"/>
      <c r="T171" s="219">
        <f>S171*H171</f>
        <v>0</v>
      </c>
      <c r="U171" s="219">
        <v>0.001</v>
      </c>
      <c r="V171" s="219">
        <f>U171*H171</f>
        <v>0.018000000000000002</v>
      </c>
      <c r="W171" s="219">
        <v>0</v>
      </c>
      <c r="X171" s="220">
        <f>W171*H171</f>
        <v>0</v>
      </c>
      <c r="Y171" s="39"/>
      <c r="Z171" s="39"/>
      <c r="AA171" s="39"/>
      <c r="AB171" s="39"/>
      <c r="AC171" s="39"/>
      <c r="AD171" s="39"/>
      <c r="AE171" s="39"/>
      <c r="AR171" s="221" t="s">
        <v>171</v>
      </c>
      <c r="AT171" s="221" t="s">
        <v>168</v>
      </c>
      <c r="AU171" s="221" t="s">
        <v>83</v>
      </c>
      <c r="AY171" s="18" t="s">
        <v>131</v>
      </c>
      <c r="BE171" s="222">
        <f>IF(O171="základní",K171,0)</f>
        <v>0</v>
      </c>
      <c r="BF171" s="222">
        <f>IF(O171="snížená",K171,0)</f>
        <v>0</v>
      </c>
      <c r="BG171" s="222">
        <f>IF(O171="zákl. přenesená",K171,0)</f>
        <v>0</v>
      </c>
      <c r="BH171" s="222">
        <f>IF(O171="sníž. přenesená",K171,0)</f>
        <v>0</v>
      </c>
      <c r="BI171" s="222">
        <f>IF(O171="nulová",K171,0)</f>
        <v>0</v>
      </c>
      <c r="BJ171" s="18" t="s">
        <v>81</v>
      </c>
      <c r="BK171" s="222">
        <f>ROUND(P171*H171,2)</f>
        <v>0</v>
      </c>
      <c r="BL171" s="18" t="s">
        <v>139</v>
      </c>
      <c r="BM171" s="221" t="s">
        <v>592</v>
      </c>
    </row>
    <row r="172" s="2" customFormat="1">
      <c r="A172" s="39"/>
      <c r="B172" s="40"/>
      <c r="C172" s="41"/>
      <c r="D172" s="223" t="s">
        <v>141</v>
      </c>
      <c r="E172" s="41"/>
      <c r="F172" s="224" t="s">
        <v>591</v>
      </c>
      <c r="G172" s="41"/>
      <c r="H172" s="41"/>
      <c r="I172" s="225"/>
      <c r="J172" s="225"/>
      <c r="K172" s="41"/>
      <c r="L172" s="41"/>
      <c r="M172" s="45"/>
      <c r="N172" s="226"/>
      <c r="O172" s="227"/>
      <c r="P172" s="85"/>
      <c r="Q172" s="85"/>
      <c r="R172" s="85"/>
      <c r="S172" s="85"/>
      <c r="T172" s="85"/>
      <c r="U172" s="85"/>
      <c r="V172" s="85"/>
      <c r="W172" s="85"/>
      <c r="X172" s="86"/>
      <c r="Y172" s="39"/>
      <c r="Z172" s="39"/>
      <c r="AA172" s="39"/>
      <c r="AB172" s="39"/>
      <c r="AC172" s="39"/>
      <c r="AD172" s="39"/>
      <c r="AE172" s="39"/>
      <c r="AT172" s="18" t="s">
        <v>141</v>
      </c>
      <c r="AU172" s="18" t="s">
        <v>83</v>
      </c>
    </row>
    <row r="173" s="2" customFormat="1" ht="24.15" customHeight="1">
      <c r="A173" s="39"/>
      <c r="B173" s="40"/>
      <c r="C173" s="208" t="s">
        <v>293</v>
      </c>
      <c r="D173" s="279" t="s">
        <v>134</v>
      </c>
      <c r="E173" s="210" t="s">
        <v>241</v>
      </c>
      <c r="F173" s="211" t="s">
        <v>242</v>
      </c>
      <c r="G173" s="212" t="s">
        <v>227</v>
      </c>
      <c r="H173" s="213">
        <v>16.399999999999999</v>
      </c>
      <c r="I173" s="214"/>
      <c r="J173" s="214"/>
      <c r="K173" s="215">
        <f>ROUND(P173*H173,2)</f>
        <v>0</v>
      </c>
      <c r="L173" s="211" t="s">
        <v>138</v>
      </c>
      <c r="M173" s="45"/>
      <c r="N173" s="216" t="s">
        <v>20</v>
      </c>
      <c r="O173" s="217" t="s">
        <v>42</v>
      </c>
      <c r="P173" s="218">
        <f>I173+J173</f>
        <v>0</v>
      </c>
      <c r="Q173" s="218">
        <f>ROUND(I173*H173,2)</f>
        <v>0</v>
      </c>
      <c r="R173" s="218">
        <f>ROUND(J173*H173,2)</f>
        <v>0</v>
      </c>
      <c r="S173" s="85"/>
      <c r="T173" s="219">
        <f>S173*H173</f>
        <v>0</v>
      </c>
      <c r="U173" s="219">
        <v>0</v>
      </c>
      <c r="V173" s="219">
        <f>U173*H173</f>
        <v>0</v>
      </c>
      <c r="W173" s="219">
        <v>0</v>
      </c>
      <c r="X173" s="220">
        <f>W173*H173</f>
        <v>0</v>
      </c>
      <c r="Y173" s="39"/>
      <c r="Z173" s="39"/>
      <c r="AA173" s="39"/>
      <c r="AB173" s="39"/>
      <c r="AC173" s="39"/>
      <c r="AD173" s="39"/>
      <c r="AE173" s="39"/>
      <c r="AR173" s="221" t="s">
        <v>139</v>
      </c>
      <c r="AT173" s="221" t="s">
        <v>134</v>
      </c>
      <c r="AU173" s="221" t="s">
        <v>83</v>
      </c>
      <c r="AY173" s="18" t="s">
        <v>131</v>
      </c>
      <c r="BE173" s="222">
        <f>IF(O173="základní",K173,0)</f>
        <v>0</v>
      </c>
      <c r="BF173" s="222">
        <f>IF(O173="snížená",K173,0)</f>
        <v>0</v>
      </c>
      <c r="BG173" s="222">
        <f>IF(O173="zákl. přenesená",K173,0)</f>
        <v>0</v>
      </c>
      <c r="BH173" s="222">
        <f>IF(O173="sníž. přenesená",K173,0)</f>
        <v>0</v>
      </c>
      <c r="BI173" s="222">
        <f>IF(O173="nulová",K173,0)</f>
        <v>0</v>
      </c>
      <c r="BJ173" s="18" t="s">
        <v>81</v>
      </c>
      <c r="BK173" s="222">
        <f>ROUND(P173*H173,2)</f>
        <v>0</v>
      </c>
      <c r="BL173" s="18" t="s">
        <v>139</v>
      </c>
      <c r="BM173" s="221" t="s">
        <v>593</v>
      </c>
    </row>
    <row r="174" s="2" customFormat="1">
      <c r="A174" s="39"/>
      <c r="B174" s="40"/>
      <c r="C174" s="41"/>
      <c r="D174" s="223" t="s">
        <v>141</v>
      </c>
      <c r="E174" s="41"/>
      <c r="F174" s="224" t="s">
        <v>594</v>
      </c>
      <c r="G174" s="41"/>
      <c r="H174" s="41"/>
      <c r="I174" s="225"/>
      <c r="J174" s="225"/>
      <c r="K174" s="41"/>
      <c r="L174" s="41"/>
      <c r="M174" s="45"/>
      <c r="N174" s="226"/>
      <c r="O174" s="227"/>
      <c r="P174" s="85"/>
      <c r="Q174" s="85"/>
      <c r="R174" s="85"/>
      <c r="S174" s="85"/>
      <c r="T174" s="85"/>
      <c r="U174" s="85"/>
      <c r="V174" s="85"/>
      <c r="W174" s="85"/>
      <c r="X174" s="86"/>
      <c r="Y174" s="39"/>
      <c r="Z174" s="39"/>
      <c r="AA174" s="39"/>
      <c r="AB174" s="39"/>
      <c r="AC174" s="39"/>
      <c r="AD174" s="39"/>
      <c r="AE174" s="39"/>
      <c r="AT174" s="18" t="s">
        <v>141</v>
      </c>
      <c r="AU174" s="18" t="s">
        <v>83</v>
      </c>
    </row>
    <row r="175" s="2" customFormat="1" ht="24.15" customHeight="1">
      <c r="A175" s="39"/>
      <c r="B175" s="40"/>
      <c r="C175" s="239" t="s">
        <v>301</v>
      </c>
      <c r="D175" s="239" t="s">
        <v>168</v>
      </c>
      <c r="E175" s="241" t="s">
        <v>252</v>
      </c>
      <c r="F175" s="242" t="s">
        <v>253</v>
      </c>
      <c r="G175" s="243" t="s">
        <v>227</v>
      </c>
      <c r="H175" s="244">
        <v>8.1999999999999993</v>
      </c>
      <c r="I175" s="245"/>
      <c r="J175" s="246"/>
      <c r="K175" s="247">
        <f>ROUND(P175*H175,2)</f>
        <v>0</v>
      </c>
      <c r="L175" s="242" t="s">
        <v>138</v>
      </c>
      <c r="M175" s="248"/>
      <c r="N175" s="249" t="s">
        <v>20</v>
      </c>
      <c r="O175" s="217" t="s">
        <v>42</v>
      </c>
      <c r="P175" s="218">
        <f>I175+J175</f>
        <v>0</v>
      </c>
      <c r="Q175" s="218">
        <f>ROUND(I175*H175,2)</f>
        <v>0</v>
      </c>
      <c r="R175" s="218">
        <f>ROUND(J175*H175,2)</f>
        <v>0</v>
      </c>
      <c r="S175" s="85"/>
      <c r="T175" s="219">
        <f>S175*H175</f>
        <v>0</v>
      </c>
      <c r="U175" s="219">
        <v>0.064979999999999996</v>
      </c>
      <c r="V175" s="219">
        <f>U175*H175</f>
        <v>0.53283599999999998</v>
      </c>
      <c r="W175" s="219">
        <v>0</v>
      </c>
      <c r="X175" s="220">
        <f>W175*H175</f>
        <v>0</v>
      </c>
      <c r="Y175" s="39"/>
      <c r="Z175" s="39"/>
      <c r="AA175" s="39"/>
      <c r="AB175" s="39"/>
      <c r="AC175" s="39"/>
      <c r="AD175" s="39"/>
      <c r="AE175" s="39"/>
      <c r="AR175" s="221" t="s">
        <v>171</v>
      </c>
      <c r="AT175" s="221" t="s">
        <v>168</v>
      </c>
      <c r="AU175" s="221" t="s">
        <v>83</v>
      </c>
      <c r="AY175" s="18" t="s">
        <v>131</v>
      </c>
      <c r="BE175" s="222">
        <f>IF(O175="základní",K175,0)</f>
        <v>0</v>
      </c>
      <c r="BF175" s="222">
        <f>IF(O175="snížená",K175,0)</f>
        <v>0</v>
      </c>
      <c r="BG175" s="222">
        <f>IF(O175="zákl. přenesená",K175,0)</f>
        <v>0</v>
      </c>
      <c r="BH175" s="222">
        <f>IF(O175="sníž. přenesená",K175,0)</f>
        <v>0</v>
      </c>
      <c r="BI175" s="222">
        <f>IF(O175="nulová",K175,0)</f>
        <v>0</v>
      </c>
      <c r="BJ175" s="18" t="s">
        <v>81</v>
      </c>
      <c r="BK175" s="222">
        <f>ROUND(P175*H175,2)</f>
        <v>0</v>
      </c>
      <c r="BL175" s="18" t="s">
        <v>139</v>
      </c>
      <c r="BM175" s="221" t="s">
        <v>595</v>
      </c>
    </row>
    <row r="176" s="2" customFormat="1">
      <c r="A176" s="39"/>
      <c r="B176" s="40"/>
      <c r="C176" s="41"/>
      <c r="D176" s="223" t="s">
        <v>141</v>
      </c>
      <c r="E176" s="41"/>
      <c r="F176" s="224" t="s">
        <v>253</v>
      </c>
      <c r="G176" s="41"/>
      <c r="H176" s="41"/>
      <c r="I176" s="225"/>
      <c r="J176" s="225"/>
      <c r="K176" s="41"/>
      <c r="L176" s="41"/>
      <c r="M176" s="45"/>
      <c r="N176" s="226"/>
      <c r="O176" s="227"/>
      <c r="P176" s="85"/>
      <c r="Q176" s="85"/>
      <c r="R176" s="85"/>
      <c r="S176" s="85"/>
      <c r="T176" s="85"/>
      <c r="U176" s="85"/>
      <c r="V176" s="85"/>
      <c r="W176" s="85"/>
      <c r="X176" s="86"/>
      <c r="Y176" s="39"/>
      <c r="Z176" s="39"/>
      <c r="AA176" s="39"/>
      <c r="AB176" s="39"/>
      <c r="AC176" s="39"/>
      <c r="AD176" s="39"/>
      <c r="AE176" s="39"/>
      <c r="AT176" s="18" t="s">
        <v>141</v>
      </c>
      <c r="AU176" s="18" t="s">
        <v>83</v>
      </c>
    </row>
    <row r="177" s="13" customFormat="1">
      <c r="A177" s="13"/>
      <c r="B177" s="228"/>
      <c r="C177" s="229"/>
      <c r="D177" s="223" t="s">
        <v>143</v>
      </c>
      <c r="E177" s="230" t="s">
        <v>20</v>
      </c>
      <c r="F177" s="231" t="s">
        <v>596</v>
      </c>
      <c r="G177" s="229"/>
      <c r="H177" s="232">
        <v>8.1999999999999993</v>
      </c>
      <c r="I177" s="233"/>
      <c r="J177" s="233"/>
      <c r="K177" s="229"/>
      <c r="L177" s="229"/>
      <c r="M177" s="234"/>
      <c r="N177" s="235"/>
      <c r="O177" s="236"/>
      <c r="P177" s="236"/>
      <c r="Q177" s="236"/>
      <c r="R177" s="236"/>
      <c r="S177" s="236"/>
      <c r="T177" s="236"/>
      <c r="U177" s="236"/>
      <c r="V177" s="236"/>
      <c r="W177" s="236"/>
      <c r="X177" s="237"/>
      <c r="Y177" s="13"/>
      <c r="Z177" s="13"/>
      <c r="AA177" s="13"/>
      <c r="AB177" s="13"/>
      <c r="AC177" s="13"/>
      <c r="AD177" s="13"/>
      <c r="AE177" s="13"/>
      <c r="AT177" s="238" t="s">
        <v>143</v>
      </c>
      <c r="AU177" s="238" t="s">
        <v>83</v>
      </c>
      <c r="AV177" s="13" t="s">
        <v>83</v>
      </c>
      <c r="AW177" s="13" t="s">
        <v>5</v>
      </c>
      <c r="AX177" s="13" t="s">
        <v>81</v>
      </c>
      <c r="AY177" s="238" t="s">
        <v>131</v>
      </c>
    </row>
    <row r="178" s="2" customFormat="1" ht="24.15" customHeight="1">
      <c r="A178" s="39"/>
      <c r="B178" s="40"/>
      <c r="C178" s="239" t="s">
        <v>309</v>
      </c>
      <c r="D178" s="239" t="s">
        <v>168</v>
      </c>
      <c r="E178" s="241" t="s">
        <v>257</v>
      </c>
      <c r="F178" s="242" t="s">
        <v>258</v>
      </c>
      <c r="G178" s="243" t="s">
        <v>227</v>
      </c>
      <c r="H178" s="244">
        <v>8.1999999999999993</v>
      </c>
      <c r="I178" s="245"/>
      <c r="J178" s="246"/>
      <c r="K178" s="247">
        <f>ROUND(P178*H178,2)</f>
        <v>0</v>
      </c>
      <c r="L178" s="242" t="s">
        <v>138</v>
      </c>
      <c r="M178" s="248"/>
      <c r="N178" s="249" t="s">
        <v>20</v>
      </c>
      <c r="O178" s="217" t="s">
        <v>42</v>
      </c>
      <c r="P178" s="218">
        <f>I178+J178</f>
        <v>0</v>
      </c>
      <c r="Q178" s="218">
        <f>ROUND(I178*H178,2)</f>
        <v>0</v>
      </c>
      <c r="R178" s="218">
        <f>ROUND(J178*H178,2)</f>
        <v>0</v>
      </c>
      <c r="S178" s="85"/>
      <c r="T178" s="219">
        <f>S178*H178</f>
        <v>0</v>
      </c>
      <c r="U178" s="219">
        <v>0.064979999999999996</v>
      </c>
      <c r="V178" s="219">
        <f>U178*H178</f>
        <v>0.53283599999999998</v>
      </c>
      <c r="W178" s="219">
        <v>0</v>
      </c>
      <c r="X178" s="220">
        <f>W178*H178</f>
        <v>0</v>
      </c>
      <c r="Y178" s="39"/>
      <c r="Z178" s="39"/>
      <c r="AA178" s="39"/>
      <c r="AB178" s="39"/>
      <c r="AC178" s="39"/>
      <c r="AD178" s="39"/>
      <c r="AE178" s="39"/>
      <c r="AR178" s="221" t="s">
        <v>171</v>
      </c>
      <c r="AT178" s="221" t="s">
        <v>168</v>
      </c>
      <c r="AU178" s="221" t="s">
        <v>83</v>
      </c>
      <c r="AY178" s="18" t="s">
        <v>131</v>
      </c>
      <c r="BE178" s="222">
        <f>IF(O178="základní",K178,0)</f>
        <v>0</v>
      </c>
      <c r="BF178" s="222">
        <f>IF(O178="snížená",K178,0)</f>
        <v>0</v>
      </c>
      <c r="BG178" s="222">
        <f>IF(O178="zákl. přenesená",K178,0)</f>
        <v>0</v>
      </c>
      <c r="BH178" s="222">
        <f>IF(O178="sníž. přenesená",K178,0)</f>
        <v>0</v>
      </c>
      <c r="BI178" s="222">
        <f>IF(O178="nulová",K178,0)</f>
        <v>0</v>
      </c>
      <c r="BJ178" s="18" t="s">
        <v>81</v>
      </c>
      <c r="BK178" s="222">
        <f>ROUND(P178*H178,2)</f>
        <v>0</v>
      </c>
      <c r="BL178" s="18" t="s">
        <v>139</v>
      </c>
      <c r="BM178" s="221" t="s">
        <v>597</v>
      </c>
    </row>
    <row r="179" s="2" customFormat="1">
      <c r="A179" s="39"/>
      <c r="B179" s="40"/>
      <c r="C179" s="41"/>
      <c r="D179" s="223" t="s">
        <v>141</v>
      </c>
      <c r="E179" s="41"/>
      <c r="F179" s="224" t="s">
        <v>258</v>
      </c>
      <c r="G179" s="41"/>
      <c r="H179" s="41"/>
      <c r="I179" s="225"/>
      <c r="J179" s="225"/>
      <c r="K179" s="41"/>
      <c r="L179" s="41"/>
      <c r="M179" s="45"/>
      <c r="N179" s="226"/>
      <c r="O179" s="227"/>
      <c r="P179" s="85"/>
      <c r="Q179" s="85"/>
      <c r="R179" s="85"/>
      <c r="S179" s="85"/>
      <c r="T179" s="85"/>
      <c r="U179" s="85"/>
      <c r="V179" s="85"/>
      <c r="W179" s="85"/>
      <c r="X179" s="86"/>
      <c r="Y179" s="39"/>
      <c r="Z179" s="39"/>
      <c r="AA179" s="39"/>
      <c r="AB179" s="39"/>
      <c r="AC179" s="39"/>
      <c r="AD179" s="39"/>
      <c r="AE179" s="39"/>
      <c r="AT179" s="18" t="s">
        <v>141</v>
      </c>
      <c r="AU179" s="18" t="s">
        <v>83</v>
      </c>
    </row>
    <row r="180" s="13" customFormat="1">
      <c r="A180" s="13"/>
      <c r="B180" s="228"/>
      <c r="C180" s="229"/>
      <c r="D180" s="223" t="s">
        <v>143</v>
      </c>
      <c r="E180" s="230" t="s">
        <v>20</v>
      </c>
      <c r="F180" s="231" t="s">
        <v>596</v>
      </c>
      <c r="G180" s="229"/>
      <c r="H180" s="232">
        <v>8.1999999999999993</v>
      </c>
      <c r="I180" s="233"/>
      <c r="J180" s="233"/>
      <c r="K180" s="229"/>
      <c r="L180" s="229"/>
      <c r="M180" s="234"/>
      <c r="N180" s="235"/>
      <c r="O180" s="236"/>
      <c r="P180" s="236"/>
      <c r="Q180" s="236"/>
      <c r="R180" s="236"/>
      <c r="S180" s="236"/>
      <c r="T180" s="236"/>
      <c r="U180" s="236"/>
      <c r="V180" s="236"/>
      <c r="W180" s="236"/>
      <c r="X180" s="237"/>
      <c r="Y180" s="13"/>
      <c r="Z180" s="13"/>
      <c r="AA180" s="13"/>
      <c r="AB180" s="13"/>
      <c r="AC180" s="13"/>
      <c r="AD180" s="13"/>
      <c r="AE180" s="13"/>
      <c r="AT180" s="238" t="s">
        <v>143</v>
      </c>
      <c r="AU180" s="238" t="s">
        <v>83</v>
      </c>
      <c r="AV180" s="13" t="s">
        <v>83</v>
      </c>
      <c r="AW180" s="13" t="s">
        <v>5</v>
      </c>
      <c r="AX180" s="13" t="s">
        <v>81</v>
      </c>
      <c r="AY180" s="238" t="s">
        <v>131</v>
      </c>
    </row>
    <row r="181" s="2" customFormat="1">
      <c r="A181" s="39"/>
      <c r="B181" s="40"/>
      <c r="C181" s="208" t="s">
        <v>316</v>
      </c>
      <c r="D181" s="208" t="s">
        <v>134</v>
      </c>
      <c r="E181" s="210" t="s">
        <v>152</v>
      </c>
      <c r="F181" s="211" t="s">
        <v>153</v>
      </c>
      <c r="G181" s="212" t="s">
        <v>137</v>
      </c>
      <c r="H181" s="213">
        <v>4</v>
      </c>
      <c r="I181" s="214"/>
      <c r="J181" s="214"/>
      <c r="K181" s="215">
        <f>ROUND(P181*H181,2)</f>
        <v>0</v>
      </c>
      <c r="L181" s="211" t="s">
        <v>138</v>
      </c>
      <c r="M181" s="45"/>
      <c r="N181" s="216" t="s">
        <v>20</v>
      </c>
      <c r="O181" s="217" t="s">
        <v>42</v>
      </c>
      <c r="P181" s="218">
        <f>I181+J181</f>
        <v>0</v>
      </c>
      <c r="Q181" s="218">
        <f>ROUND(I181*H181,2)</f>
        <v>0</v>
      </c>
      <c r="R181" s="218">
        <f>ROUND(J181*H181,2)</f>
        <v>0</v>
      </c>
      <c r="S181" s="85"/>
      <c r="T181" s="219">
        <f>S181*H181</f>
        <v>0</v>
      </c>
      <c r="U181" s="219">
        <v>0</v>
      </c>
      <c r="V181" s="219">
        <f>U181*H181</f>
        <v>0</v>
      </c>
      <c r="W181" s="219">
        <v>0</v>
      </c>
      <c r="X181" s="220">
        <f>W181*H181</f>
        <v>0</v>
      </c>
      <c r="Y181" s="39"/>
      <c r="Z181" s="39"/>
      <c r="AA181" s="39"/>
      <c r="AB181" s="39"/>
      <c r="AC181" s="39"/>
      <c r="AD181" s="39"/>
      <c r="AE181" s="39"/>
      <c r="AR181" s="221" t="s">
        <v>139</v>
      </c>
      <c r="AT181" s="221" t="s">
        <v>134</v>
      </c>
      <c r="AU181" s="221" t="s">
        <v>83</v>
      </c>
      <c r="AY181" s="18" t="s">
        <v>131</v>
      </c>
      <c r="BE181" s="222">
        <f>IF(O181="základní",K181,0)</f>
        <v>0</v>
      </c>
      <c r="BF181" s="222">
        <f>IF(O181="snížená",K181,0)</f>
        <v>0</v>
      </c>
      <c r="BG181" s="222">
        <f>IF(O181="zákl. přenesená",K181,0)</f>
        <v>0</v>
      </c>
      <c r="BH181" s="222">
        <f>IF(O181="sníž. přenesená",K181,0)</f>
        <v>0</v>
      </c>
      <c r="BI181" s="222">
        <f>IF(O181="nulová",K181,0)</f>
        <v>0</v>
      </c>
      <c r="BJ181" s="18" t="s">
        <v>81</v>
      </c>
      <c r="BK181" s="222">
        <f>ROUND(P181*H181,2)</f>
        <v>0</v>
      </c>
      <c r="BL181" s="18" t="s">
        <v>139</v>
      </c>
      <c r="BM181" s="221" t="s">
        <v>598</v>
      </c>
    </row>
    <row r="182" s="2" customFormat="1">
      <c r="A182" s="39"/>
      <c r="B182" s="40"/>
      <c r="C182" s="41"/>
      <c r="D182" s="223" t="s">
        <v>141</v>
      </c>
      <c r="E182" s="41"/>
      <c r="F182" s="224" t="s">
        <v>155</v>
      </c>
      <c r="G182" s="41"/>
      <c r="H182" s="41"/>
      <c r="I182" s="225"/>
      <c r="J182" s="225"/>
      <c r="K182" s="41"/>
      <c r="L182" s="41"/>
      <c r="M182" s="45"/>
      <c r="N182" s="226"/>
      <c r="O182" s="227"/>
      <c r="P182" s="85"/>
      <c r="Q182" s="85"/>
      <c r="R182" s="85"/>
      <c r="S182" s="85"/>
      <c r="T182" s="85"/>
      <c r="U182" s="85"/>
      <c r="V182" s="85"/>
      <c r="W182" s="85"/>
      <c r="X182" s="86"/>
      <c r="Y182" s="39"/>
      <c r="Z182" s="39"/>
      <c r="AA182" s="39"/>
      <c r="AB182" s="39"/>
      <c r="AC182" s="39"/>
      <c r="AD182" s="39"/>
      <c r="AE182" s="39"/>
      <c r="AT182" s="18" t="s">
        <v>141</v>
      </c>
      <c r="AU182" s="18" t="s">
        <v>83</v>
      </c>
    </row>
    <row r="183" s="2" customFormat="1" ht="24.15" customHeight="1">
      <c r="A183" s="39"/>
      <c r="B183" s="40"/>
      <c r="C183" s="208" t="s">
        <v>323</v>
      </c>
      <c r="D183" s="208" t="s">
        <v>134</v>
      </c>
      <c r="E183" s="210" t="s">
        <v>599</v>
      </c>
      <c r="F183" s="211" t="s">
        <v>600</v>
      </c>
      <c r="G183" s="212" t="s">
        <v>274</v>
      </c>
      <c r="H183" s="213">
        <v>4</v>
      </c>
      <c r="I183" s="214"/>
      <c r="J183" s="214"/>
      <c r="K183" s="215">
        <f>ROUND(P183*H183,2)</f>
        <v>0</v>
      </c>
      <c r="L183" s="211" t="s">
        <v>138</v>
      </c>
      <c r="M183" s="45"/>
      <c r="N183" s="216" t="s">
        <v>20</v>
      </c>
      <c r="O183" s="217" t="s">
        <v>42</v>
      </c>
      <c r="P183" s="218">
        <f>I183+J183</f>
        <v>0</v>
      </c>
      <c r="Q183" s="218">
        <f>ROUND(I183*H183,2)</f>
        <v>0</v>
      </c>
      <c r="R183" s="218">
        <f>ROUND(J183*H183,2)</f>
        <v>0</v>
      </c>
      <c r="S183" s="85"/>
      <c r="T183" s="219">
        <f>S183*H183</f>
        <v>0</v>
      </c>
      <c r="U183" s="219">
        <v>0</v>
      </c>
      <c r="V183" s="219">
        <f>U183*H183</f>
        <v>0</v>
      </c>
      <c r="W183" s="219">
        <v>0</v>
      </c>
      <c r="X183" s="220">
        <f>W183*H183</f>
        <v>0</v>
      </c>
      <c r="Y183" s="39"/>
      <c r="Z183" s="39"/>
      <c r="AA183" s="39"/>
      <c r="AB183" s="39"/>
      <c r="AC183" s="39"/>
      <c r="AD183" s="39"/>
      <c r="AE183" s="39"/>
      <c r="AR183" s="221" t="s">
        <v>139</v>
      </c>
      <c r="AT183" s="221" t="s">
        <v>134</v>
      </c>
      <c r="AU183" s="221" t="s">
        <v>83</v>
      </c>
      <c r="AY183" s="18" t="s">
        <v>131</v>
      </c>
      <c r="BE183" s="222">
        <f>IF(O183="základní",K183,0)</f>
        <v>0</v>
      </c>
      <c r="BF183" s="222">
        <f>IF(O183="snížená",K183,0)</f>
        <v>0</v>
      </c>
      <c r="BG183" s="222">
        <f>IF(O183="zákl. přenesená",K183,0)</f>
        <v>0</v>
      </c>
      <c r="BH183" s="222">
        <f>IF(O183="sníž. přenesená",K183,0)</f>
        <v>0</v>
      </c>
      <c r="BI183" s="222">
        <f>IF(O183="nulová",K183,0)</f>
        <v>0</v>
      </c>
      <c r="BJ183" s="18" t="s">
        <v>81</v>
      </c>
      <c r="BK183" s="222">
        <f>ROUND(P183*H183,2)</f>
        <v>0</v>
      </c>
      <c r="BL183" s="18" t="s">
        <v>139</v>
      </c>
      <c r="BM183" s="221" t="s">
        <v>601</v>
      </c>
    </row>
    <row r="184" s="2" customFormat="1">
      <c r="A184" s="39"/>
      <c r="B184" s="40"/>
      <c r="C184" s="41"/>
      <c r="D184" s="223" t="s">
        <v>141</v>
      </c>
      <c r="E184" s="41"/>
      <c r="F184" s="224" t="s">
        <v>602</v>
      </c>
      <c r="G184" s="41"/>
      <c r="H184" s="41"/>
      <c r="I184" s="225"/>
      <c r="J184" s="225"/>
      <c r="K184" s="41"/>
      <c r="L184" s="41"/>
      <c r="M184" s="45"/>
      <c r="N184" s="226"/>
      <c r="O184" s="227"/>
      <c r="P184" s="85"/>
      <c r="Q184" s="85"/>
      <c r="R184" s="85"/>
      <c r="S184" s="85"/>
      <c r="T184" s="85"/>
      <c r="U184" s="85"/>
      <c r="V184" s="85"/>
      <c r="W184" s="85"/>
      <c r="X184" s="86"/>
      <c r="Y184" s="39"/>
      <c r="Z184" s="39"/>
      <c r="AA184" s="39"/>
      <c r="AB184" s="39"/>
      <c r="AC184" s="39"/>
      <c r="AD184" s="39"/>
      <c r="AE184" s="39"/>
      <c r="AT184" s="18" t="s">
        <v>141</v>
      </c>
      <c r="AU184" s="18" t="s">
        <v>83</v>
      </c>
    </row>
    <row r="185" s="2" customFormat="1" ht="44.25" customHeight="1">
      <c r="A185" s="39"/>
      <c r="B185" s="40"/>
      <c r="C185" s="208" t="s">
        <v>332</v>
      </c>
      <c r="D185" s="208" t="s">
        <v>134</v>
      </c>
      <c r="E185" s="210" t="s">
        <v>278</v>
      </c>
      <c r="F185" s="211" t="s">
        <v>279</v>
      </c>
      <c r="G185" s="212" t="s">
        <v>227</v>
      </c>
      <c r="H185" s="213">
        <v>100</v>
      </c>
      <c r="I185" s="214"/>
      <c r="J185" s="214"/>
      <c r="K185" s="215">
        <f>ROUND(P185*H185,2)</f>
        <v>0</v>
      </c>
      <c r="L185" s="211" t="s">
        <v>138</v>
      </c>
      <c r="M185" s="45"/>
      <c r="N185" s="216" t="s">
        <v>20</v>
      </c>
      <c r="O185" s="217" t="s">
        <v>42</v>
      </c>
      <c r="P185" s="218">
        <f>I185+J185</f>
        <v>0</v>
      </c>
      <c r="Q185" s="218">
        <f>ROUND(I185*H185,2)</f>
        <v>0</v>
      </c>
      <c r="R185" s="218">
        <f>ROUND(J185*H185,2)</f>
        <v>0</v>
      </c>
      <c r="S185" s="85"/>
      <c r="T185" s="219">
        <f>S185*H185</f>
        <v>0</v>
      </c>
      <c r="U185" s="219">
        <v>0</v>
      </c>
      <c r="V185" s="219">
        <f>U185*H185</f>
        <v>0</v>
      </c>
      <c r="W185" s="219">
        <v>0</v>
      </c>
      <c r="X185" s="220">
        <f>W185*H185</f>
        <v>0</v>
      </c>
      <c r="Y185" s="39"/>
      <c r="Z185" s="39"/>
      <c r="AA185" s="39"/>
      <c r="AB185" s="39"/>
      <c r="AC185" s="39"/>
      <c r="AD185" s="39"/>
      <c r="AE185" s="39"/>
      <c r="AR185" s="221" t="s">
        <v>139</v>
      </c>
      <c r="AT185" s="221" t="s">
        <v>134</v>
      </c>
      <c r="AU185" s="221" t="s">
        <v>83</v>
      </c>
      <c r="AY185" s="18" t="s">
        <v>131</v>
      </c>
      <c r="BE185" s="222">
        <f>IF(O185="základní",K185,0)</f>
        <v>0</v>
      </c>
      <c r="BF185" s="222">
        <f>IF(O185="snížená",K185,0)</f>
        <v>0</v>
      </c>
      <c r="BG185" s="222">
        <f>IF(O185="zákl. přenesená",K185,0)</f>
        <v>0</v>
      </c>
      <c r="BH185" s="222">
        <f>IF(O185="sníž. přenesená",K185,0)</f>
        <v>0</v>
      </c>
      <c r="BI185" s="222">
        <f>IF(O185="nulová",K185,0)</f>
        <v>0</v>
      </c>
      <c r="BJ185" s="18" t="s">
        <v>81</v>
      </c>
      <c r="BK185" s="222">
        <f>ROUND(P185*H185,2)</f>
        <v>0</v>
      </c>
      <c r="BL185" s="18" t="s">
        <v>139</v>
      </c>
      <c r="BM185" s="221" t="s">
        <v>603</v>
      </c>
    </row>
    <row r="186" s="2" customFormat="1">
      <c r="A186" s="39"/>
      <c r="B186" s="40"/>
      <c r="C186" s="41"/>
      <c r="D186" s="223" t="s">
        <v>141</v>
      </c>
      <c r="E186" s="41"/>
      <c r="F186" s="224" t="s">
        <v>281</v>
      </c>
      <c r="G186" s="41"/>
      <c r="H186" s="41"/>
      <c r="I186" s="225"/>
      <c r="J186" s="225"/>
      <c r="K186" s="41"/>
      <c r="L186" s="41"/>
      <c r="M186" s="45"/>
      <c r="N186" s="226"/>
      <c r="O186" s="227"/>
      <c r="P186" s="85"/>
      <c r="Q186" s="85"/>
      <c r="R186" s="85"/>
      <c r="S186" s="85"/>
      <c r="T186" s="85"/>
      <c r="U186" s="85"/>
      <c r="V186" s="85"/>
      <c r="W186" s="85"/>
      <c r="X186" s="86"/>
      <c r="Y186" s="39"/>
      <c r="Z186" s="39"/>
      <c r="AA186" s="39"/>
      <c r="AB186" s="39"/>
      <c r="AC186" s="39"/>
      <c r="AD186" s="39"/>
      <c r="AE186" s="39"/>
      <c r="AT186" s="18" t="s">
        <v>141</v>
      </c>
      <c r="AU186" s="18" t="s">
        <v>83</v>
      </c>
    </row>
    <row r="187" s="13" customFormat="1">
      <c r="A187" s="13"/>
      <c r="B187" s="228"/>
      <c r="C187" s="229"/>
      <c r="D187" s="223" t="s">
        <v>143</v>
      </c>
      <c r="E187" s="230" t="s">
        <v>20</v>
      </c>
      <c r="F187" s="231" t="s">
        <v>604</v>
      </c>
      <c r="G187" s="229"/>
      <c r="H187" s="232">
        <v>100</v>
      </c>
      <c r="I187" s="233"/>
      <c r="J187" s="233"/>
      <c r="K187" s="229"/>
      <c r="L187" s="229"/>
      <c r="M187" s="234"/>
      <c r="N187" s="235"/>
      <c r="O187" s="236"/>
      <c r="P187" s="236"/>
      <c r="Q187" s="236"/>
      <c r="R187" s="236"/>
      <c r="S187" s="236"/>
      <c r="T187" s="236"/>
      <c r="U187" s="236"/>
      <c r="V187" s="236"/>
      <c r="W187" s="236"/>
      <c r="X187" s="237"/>
      <c r="Y187" s="13"/>
      <c r="Z187" s="13"/>
      <c r="AA187" s="13"/>
      <c r="AB187" s="13"/>
      <c r="AC187" s="13"/>
      <c r="AD187" s="13"/>
      <c r="AE187" s="13"/>
      <c r="AT187" s="238" t="s">
        <v>143</v>
      </c>
      <c r="AU187" s="238" t="s">
        <v>83</v>
      </c>
      <c r="AV187" s="13" t="s">
        <v>83</v>
      </c>
      <c r="AW187" s="13" t="s">
        <v>5</v>
      </c>
      <c r="AX187" s="13" t="s">
        <v>81</v>
      </c>
      <c r="AY187" s="238" t="s">
        <v>131</v>
      </c>
    </row>
    <row r="188" s="2" customFormat="1" ht="33" customHeight="1">
      <c r="A188" s="39"/>
      <c r="B188" s="40"/>
      <c r="C188" s="208" t="s">
        <v>340</v>
      </c>
      <c r="D188" s="208" t="s">
        <v>134</v>
      </c>
      <c r="E188" s="210" t="s">
        <v>605</v>
      </c>
      <c r="F188" s="211" t="s">
        <v>606</v>
      </c>
      <c r="G188" s="212" t="s">
        <v>200</v>
      </c>
      <c r="H188" s="213">
        <v>174.59999999999999</v>
      </c>
      <c r="I188" s="214"/>
      <c r="J188" s="214"/>
      <c r="K188" s="215">
        <f>ROUND(P188*H188,2)</f>
        <v>0</v>
      </c>
      <c r="L188" s="211" t="s">
        <v>138</v>
      </c>
      <c r="M188" s="45"/>
      <c r="N188" s="216" t="s">
        <v>20</v>
      </c>
      <c r="O188" s="217" t="s">
        <v>42</v>
      </c>
      <c r="P188" s="218">
        <f>I188+J188</f>
        <v>0</v>
      </c>
      <c r="Q188" s="218">
        <f>ROUND(I188*H188,2)</f>
        <v>0</v>
      </c>
      <c r="R188" s="218">
        <f>ROUND(J188*H188,2)</f>
        <v>0</v>
      </c>
      <c r="S188" s="85"/>
      <c r="T188" s="219">
        <f>S188*H188</f>
        <v>0</v>
      </c>
      <c r="U188" s="219">
        <v>0</v>
      </c>
      <c r="V188" s="219">
        <f>U188*H188</f>
        <v>0</v>
      </c>
      <c r="W188" s="219">
        <v>0</v>
      </c>
      <c r="X188" s="220">
        <f>W188*H188</f>
        <v>0</v>
      </c>
      <c r="Y188" s="39"/>
      <c r="Z188" s="39"/>
      <c r="AA188" s="39"/>
      <c r="AB188" s="39"/>
      <c r="AC188" s="39"/>
      <c r="AD188" s="39"/>
      <c r="AE188" s="39"/>
      <c r="AR188" s="221" t="s">
        <v>139</v>
      </c>
      <c r="AT188" s="221" t="s">
        <v>134</v>
      </c>
      <c r="AU188" s="221" t="s">
        <v>83</v>
      </c>
      <c r="AY188" s="18" t="s">
        <v>131</v>
      </c>
      <c r="BE188" s="222">
        <f>IF(O188="základní",K188,0)</f>
        <v>0</v>
      </c>
      <c r="BF188" s="222">
        <f>IF(O188="snížená",K188,0)</f>
        <v>0</v>
      </c>
      <c r="BG188" s="222">
        <f>IF(O188="zákl. přenesená",K188,0)</f>
        <v>0</v>
      </c>
      <c r="BH188" s="222">
        <f>IF(O188="sníž. přenesená",K188,0)</f>
        <v>0</v>
      </c>
      <c r="BI188" s="222">
        <f>IF(O188="nulová",K188,0)</f>
        <v>0</v>
      </c>
      <c r="BJ188" s="18" t="s">
        <v>81</v>
      </c>
      <c r="BK188" s="222">
        <f>ROUND(P188*H188,2)</f>
        <v>0</v>
      </c>
      <c r="BL188" s="18" t="s">
        <v>139</v>
      </c>
      <c r="BM188" s="221" t="s">
        <v>607</v>
      </c>
    </row>
    <row r="189" s="2" customFormat="1">
      <c r="A189" s="39"/>
      <c r="B189" s="40"/>
      <c r="C189" s="41"/>
      <c r="D189" s="223" t="s">
        <v>141</v>
      </c>
      <c r="E189" s="41"/>
      <c r="F189" s="224" t="s">
        <v>608</v>
      </c>
      <c r="G189" s="41"/>
      <c r="H189" s="41"/>
      <c r="I189" s="225"/>
      <c r="J189" s="225"/>
      <c r="K189" s="41"/>
      <c r="L189" s="41"/>
      <c r="M189" s="45"/>
      <c r="N189" s="226"/>
      <c r="O189" s="227"/>
      <c r="P189" s="85"/>
      <c r="Q189" s="85"/>
      <c r="R189" s="85"/>
      <c r="S189" s="85"/>
      <c r="T189" s="85"/>
      <c r="U189" s="85"/>
      <c r="V189" s="85"/>
      <c r="W189" s="85"/>
      <c r="X189" s="86"/>
      <c r="Y189" s="39"/>
      <c r="Z189" s="39"/>
      <c r="AA189" s="39"/>
      <c r="AB189" s="39"/>
      <c r="AC189" s="39"/>
      <c r="AD189" s="39"/>
      <c r="AE189" s="39"/>
      <c r="AT189" s="18" t="s">
        <v>141</v>
      </c>
      <c r="AU189" s="18" t="s">
        <v>83</v>
      </c>
    </row>
    <row r="190" s="13" customFormat="1">
      <c r="A190" s="13"/>
      <c r="B190" s="228"/>
      <c r="C190" s="229"/>
      <c r="D190" s="223" t="s">
        <v>143</v>
      </c>
      <c r="E190" s="230" t="s">
        <v>20</v>
      </c>
      <c r="F190" s="231" t="s">
        <v>609</v>
      </c>
      <c r="G190" s="229"/>
      <c r="H190" s="232">
        <v>63</v>
      </c>
      <c r="I190" s="233"/>
      <c r="J190" s="233"/>
      <c r="K190" s="229"/>
      <c r="L190" s="229"/>
      <c r="M190" s="234"/>
      <c r="N190" s="235"/>
      <c r="O190" s="236"/>
      <c r="P190" s="236"/>
      <c r="Q190" s="236"/>
      <c r="R190" s="236"/>
      <c r="S190" s="236"/>
      <c r="T190" s="236"/>
      <c r="U190" s="236"/>
      <c r="V190" s="236"/>
      <c r="W190" s="236"/>
      <c r="X190" s="237"/>
      <c r="Y190" s="13"/>
      <c r="Z190" s="13"/>
      <c r="AA190" s="13"/>
      <c r="AB190" s="13"/>
      <c r="AC190" s="13"/>
      <c r="AD190" s="13"/>
      <c r="AE190" s="13"/>
      <c r="AT190" s="238" t="s">
        <v>143</v>
      </c>
      <c r="AU190" s="238" t="s">
        <v>83</v>
      </c>
      <c r="AV190" s="13" t="s">
        <v>83</v>
      </c>
      <c r="AW190" s="13" t="s">
        <v>5</v>
      </c>
      <c r="AX190" s="13" t="s">
        <v>73</v>
      </c>
      <c r="AY190" s="238" t="s">
        <v>131</v>
      </c>
    </row>
    <row r="191" s="13" customFormat="1">
      <c r="A191" s="13"/>
      <c r="B191" s="228"/>
      <c r="C191" s="229"/>
      <c r="D191" s="223" t="s">
        <v>143</v>
      </c>
      <c r="E191" s="230" t="s">
        <v>20</v>
      </c>
      <c r="F191" s="231" t="s">
        <v>610</v>
      </c>
      <c r="G191" s="229"/>
      <c r="H191" s="232">
        <v>63</v>
      </c>
      <c r="I191" s="233"/>
      <c r="J191" s="233"/>
      <c r="K191" s="229"/>
      <c r="L191" s="229"/>
      <c r="M191" s="234"/>
      <c r="N191" s="235"/>
      <c r="O191" s="236"/>
      <c r="P191" s="236"/>
      <c r="Q191" s="236"/>
      <c r="R191" s="236"/>
      <c r="S191" s="236"/>
      <c r="T191" s="236"/>
      <c r="U191" s="236"/>
      <c r="V191" s="236"/>
      <c r="W191" s="236"/>
      <c r="X191" s="237"/>
      <c r="Y191" s="13"/>
      <c r="Z191" s="13"/>
      <c r="AA191" s="13"/>
      <c r="AB191" s="13"/>
      <c r="AC191" s="13"/>
      <c r="AD191" s="13"/>
      <c r="AE191" s="13"/>
      <c r="AT191" s="238" t="s">
        <v>143</v>
      </c>
      <c r="AU191" s="238" t="s">
        <v>83</v>
      </c>
      <c r="AV191" s="13" t="s">
        <v>83</v>
      </c>
      <c r="AW191" s="13" t="s">
        <v>5</v>
      </c>
      <c r="AX191" s="13" t="s">
        <v>73</v>
      </c>
      <c r="AY191" s="238" t="s">
        <v>131</v>
      </c>
    </row>
    <row r="192" s="13" customFormat="1">
      <c r="A192" s="13"/>
      <c r="B192" s="228"/>
      <c r="C192" s="229"/>
      <c r="D192" s="223" t="s">
        <v>143</v>
      </c>
      <c r="E192" s="230" t="s">
        <v>20</v>
      </c>
      <c r="F192" s="231" t="s">
        <v>611</v>
      </c>
      <c r="G192" s="229"/>
      <c r="H192" s="232">
        <v>16.199999999999999</v>
      </c>
      <c r="I192" s="233"/>
      <c r="J192" s="233"/>
      <c r="K192" s="229"/>
      <c r="L192" s="229"/>
      <c r="M192" s="234"/>
      <c r="N192" s="235"/>
      <c r="O192" s="236"/>
      <c r="P192" s="236"/>
      <c r="Q192" s="236"/>
      <c r="R192" s="236"/>
      <c r="S192" s="236"/>
      <c r="T192" s="236"/>
      <c r="U192" s="236"/>
      <c r="V192" s="236"/>
      <c r="W192" s="236"/>
      <c r="X192" s="237"/>
      <c r="Y192" s="13"/>
      <c r="Z192" s="13"/>
      <c r="AA192" s="13"/>
      <c r="AB192" s="13"/>
      <c r="AC192" s="13"/>
      <c r="AD192" s="13"/>
      <c r="AE192" s="13"/>
      <c r="AT192" s="238" t="s">
        <v>143</v>
      </c>
      <c r="AU192" s="238" t="s">
        <v>83</v>
      </c>
      <c r="AV192" s="13" t="s">
        <v>83</v>
      </c>
      <c r="AW192" s="13" t="s">
        <v>5</v>
      </c>
      <c r="AX192" s="13" t="s">
        <v>73</v>
      </c>
      <c r="AY192" s="238" t="s">
        <v>131</v>
      </c>
    </row>
    <row r="193" s="13" customFormat="1">
      <c r="A193" s="13"/>
      <c r="B193" s="228"/>
      <c r="C193" s="229"/>
      <c r="D193" s="223" t="s">
        <v>143</v>
      </c>
      <c r="E193" s="230" t="s">
        <v>20</v>
      </c>
      <c r="F193" s="231" t="s">
        <v>612</v>
      </c>
      <c r="G193" s="229"/>
      <c r="H193" s="232">
        <v>16.199999999999999</v>
      </c>
      <c r="I193" s="233"/>
      <c r="J193" s="233"/>
      <c r="K193" s="229"/>
      <c r="L193" s="229"/>
      <c r="M193" s="234"/>
      <c r="N193" s="235"/>
      <c r="O193" s="236"/>
      <c r="P193" s="236"/>
      <c r="Q193" s="236"/>
      <c r="R193" s="236"/>
      <c r="S193" s="236"/>
      <c r="T193" s="236"/>
      <c r="U193" s="236"/>
      <c r="V193" s="236"/>
      <c r="W193" s="236"/>
      <c r="X193" s="237"/>
      <c r="Y193" s="13"/>
      <c r="Z193" s="13"/>
      <c r="AA193" s="13"/>
      <c r="AB193" s="13"/>
      <c r="AC193" s="13"/>
      <c r="AD193" s="13"/>
      <c r="AE193" s="13"/>
      <c r="AT193" s="238" t="s">
        <v>143</v>
      </c>
      <c r="AU193" s="238" t="s">
        <v>83</v>
      </c>
      <c r="AV193" s="13" t="s">
        <v>83</v>
      </c>
      <c r="AW193" s="13" t="s">
        <v>5</v>
      </c>
      <c r="AX193" s="13" t="s">
        <v>73</v>
      </c>
      <c r="AY193" s="238" t="s">
        <v>131</v>
      </c>
    </row>
    <row r="194" s="13" customFormat="1">
      <c r="A194" s="13"/>
      <c r="B194" s="228"/>
      <c r="C194" s="229"/>
      <c r="D194" s="223" t="s">
        <v>143</v>
      </c>
      <c r="E194" s="230" t="s">
        <v>20</v>
      </c>
      <c r="F194" s="231" t="s">
        <v>613</v>
      </c>
      <c r="G194" s="229"/>
      <c r="H194" s="232">
        <v>16.199999999999999</v>
      </c>
      <c r="I194" s="233"/>
      <c r="J194" s="233"/>
      <c r="K194" s="229"/>
      <c r="L194" s="229"/>
      <c r="M194" s="234"/>
      <c r="N194" s="235"/>
      <c r="O194" s="236"/>
      <c r="P194" s="236"/>
      <c r="Q194" s="236"/>
      <c r="R194" s="236"/>
      <c r="S194" s="236"/>
      <c r="T194" s="236"/>
      <c r="U194" s="236"/>
      <c r="V194" s="236"/>
      <c r="W194" s="236"/>
      <c r="X194" s="237"/>
      <c r="Y194" s="13"/>
      <c r="Z194" s="13"/>
      <c r="AA194" s="13"/>
      <c r="AB194" s="13"/>
      <c r="AC194" s="13"/>
      <c r="AD194" s="13"/>
      <c r="AE194" s="13"/>
      <c r="AT194" s="238" t="s">
        <v>143</v>
      </c>
      <c r="AU194" s="238" t="s">
        <v>83</v>
      </c>
      <c r="AV194" s="13" t="s">
        <v>83</v>
      </c>
      <c r="AW194" s="13" t="s">
        <v>5</v>
      </c>
      <c r="AX194" s="13" t="s">
        <v>73</v>
      </c>
      <c r="AY194" s="238" t="s">
        <v>131</v>
      </c>
    </row>
    <row r="195" s="15" customFormat="1">
      <c r="A195" s="15"/>
      <c r="B195" s="260"/>
      <c r="C195" s="261"/>
      <c r="D195" s="223" t="s">
        <v>143</v>
      </c>
      <c r="E195" s="262" t="s">
        <v>20</v>
      </c>
      <c r="F195" s="263" t="s">
        <v>207</v>
      </c>
      <c r="G195" s="261"/>
      <c r="H195" s="264">
        <v>174.59999999999999</v>
      </c>
      <c r="I195" s="265"/>
      <c r="J195" s="265"/>
      <c r="K195" s="261"/>
      <c r="L195" s="261"/>
      <c r="M195" s="266"/>
      <c r="N195" s="267"/>
      <c r="O195" s="268"/>
      <c r="P195" s="268"/>
      <c r="Q195" s="268"/>
      <c r="R195" s="268"/>
      <c r="S195" s="268"/>
      <c r="T195" s="268"/>
      <c r="U195" s="268"/>
      <c r="V195" s="268"/>
      <c r="W195" s="268"/>
      <c r="X195" s="269"/>
      <c r="Y195" s="15"/>
      <c r="Z195" s="15"/>
      <c r="AA195" s="15"/>
      <c r="AB195" s="15"/>
      <c r="AC195" s="15"/>
      <c r="AD195" s="15"/>
      <c r="AE195" s="15"/>
      <c r="AT195" s="270" t="s">
        <v>143</v>
      </c>
      <c r="AU195" s="270" t="s">
        <v>83</v>
      </c>
      <c r="AV195" s="15" t="s">
        <v>139</v>
      </c>
      <c r="AW195" s="15" t="s">
        <v>5</v>
      </c>
      <c r="AX195" s="15" t="s">
        <v>81</v>
      </c>
      <c r="AY195" s="270" t="s">
        <v>131</v>
      </c>
    </row>
    <row r="196" s="2" customFormat="1" ht="24.15" customHeight="1">
      <c r="A196" s="39"/>
      <c r="B196" s="40"/>
      <c r="C196" s="208" t="s">
        <v>347</v>
      </c>
      <c r="D196" s="279" t="s">
        <v>134</v>
      </c>
      <c r="E196" s="210" t="s">
        <v>614</v>
      </c>
      <c r="F196" s="211" t="s">
        <v>615</v>
      </c>
      <c r="G196" s="212" t="s">
        <v>227</v>
      </c>
      <c r="H196" s="213">
        <v>137.22</v>
      </c>
      <c r="I196" s="214"/>
      <c r="J196" s="214"/>
      <c r="K196" s="215">
        <f>ROUND(P196*H196,2)</f>
        <v>0</v>
      </c>
      <c r="L196" s="211" t="s">
        <v>138</v>
      </c>
      <c r="M196" s="45"/>
      <c r="N196" s="216" t="s">
        <v>20</v>
      </c>
      <c r="O196" s="217" t="s">
        <v>42</v>
      </c>
      <c r="P196" s="218">
        <f>I196+J196</f>
        <v>0</v>
      </c>
      <c r="Q196" s="218">
        <f>ROUND(I196*H196,2)</f>
        <v>0</v>
      </c>
      <c r="R196" s="218">
        <f>ROUND(J196*H196,2)</f>
        <v>0</v>
      </c>
      <c r="S196" s="85"/>
      <c r="T196" s="219">
        <f>S196*H196</f>
        <v>0</v>
      </c>
      <c r="U196" s="219">
        <v>0</v>
      </c>
      <c r="V196" s="219">
        <f>U196*H196</f>
        <v>0</v>
      </c>
      <c r="W196" s="219">
        <v>0</v>
      </c>
      <c r="X196" s="220">
        <f>W196*H196</f>
        <v>0</v>
      </c>
      <c r="Y196" s="39"/>
      <c r="Z196" s="39"/>
      <c r="AA196" s="39"/>
      <c r="AB196" s="39"/>
      <c r="AC196" s="39"/>
      <c r="AD196" s="39"/>
      <c r="AE196" s="39"/>
      <c r="AR196" s="221" t="s">
        <v>139</v>
      </c>
      <c r="AT196" s="221" t="s">
        <v>134</v>
      </c>
      <c r="AU196" s="221" t="s">
        <v>83</v>
      </c>
      <c r="AY196" s="18" t="s">
        <v>131</v>
      </c>
      <c r="BE196" s="222">
        <f>IF(O196="základní",K196,0)</f>
        <v>0</v>
      </c>
      <c r="BF196" s="222">
        <f>IF(O196="snížená",K196,0)</f>
        <v>0</v>
      </c>
      <c r="BG196" s="222">
        <f>IF(O196="zákl. přenesená",K196,0)</f>
        <v>0</v>
      </c>
      <c r="BH196" s="222">
        <f>IF(O196="sníž. přenesená",K196,0)</f>
        <v>0</v>
      </c>
      <c r="BI196" s="222">
        <f>IF(O196="nulová",K196,0)</f>
        <v>0</v>
      </c>
      <c r="BJ196" s="18" t="s">
        <v>81</v>
      </c>
      <c r="BK196" s="222">
        <f>ROUND(P196*H196,2)</f>
        <v>0</v>
      </c>
      <c r="BL196" s="18" t="s">
        <v>139</v>
      </c>
      <c r="BM196" s="221" t="s">
        <v>616</v>
      </c>
    </row>
    <row r="197" s="2" customFormat="1">
      <c r="A197" s="39"/>
      <c r="B197" s="40"/>
      <c r="C197" s="41"/>
      <c r="D197" s="223" t="s">
        <v>141</v>
      </c>
      <c r="E197" s="41"/>
      <c r="F197" s="224" t="s">
        <v>617</v>
      </c>
      <c r="G197" s="41"/>
      <c r="H197" s="41"/>
      <c r="I197" s="225"/>
      <c r="J197" s="225"/>
      <c r="K197" s="41"/>
      <c r="L197" s="41"/>
      <c r="M197" s="45"/>
      <c r="N197" s="226"/>
      <c r="O197" s="227"/>
      <c r="P197" s="85"/>
      <c r="Q197" s="85"/>
      <c r="R197" s="85"/>
      <c r="S197" s="85"/>
      <c r="T197" s="85"/>
      <c r="U197" s="85"/>
      <c r="V197" s="85"/>
      <c r="W197" s="85"/>
      <c r="X197" s="86"/>
      <c r="Y197" s="39"/>
      <c r="Z197" s="39"/>
      <c r="AA197" s="39"/>
      <c r="AB197" s="39"/>
      <c r="AC197" s="39"/>
      <c r="AD197" s="39"/>
      <c r="AE197" s="39"/>
      <c r="AT197" s="18" t="s">
        <v>141</v>
      </c>
      <c r="AU197" s="18" t="s">
        <v>83</v>
      </c>
    </row>
    <row r="198" s="14" customFormat="1">
      <c r="A198" s="14"/>
      <c r="B198" s="250"/>
      <c r="C198" s="251"/>
      <c r="D198" s="223" t="s">
        <v>143</v>
      </c>
      <c r="E198" s="252" t="s">
        <v>20</v>
      </c>
      <c r="F198" s="253" t="s">
        <v>618</v>
      </c>
      <c r="G198" s="251"/>
      <c r="H198" s="252" t="s">
        <v>20</v>
      </c>
      <c r="I198" s="254"/>
      <c r="J198" s="254"/>
      <c r="K198" s="251"/>
      <c r="L198" s="251"/>
      <c r="M198" s="255"/>
      <c r="N198" s="256"/>
      <c r="O198" s="257"/>
      <c r="P198" s="257"/>
      <c r="Q198" s="257"/>
      <c r="R198" s="257"/>
      <c r="S198" s="257"/>
      <c r="T198" s="257"/>
      <c r="U198" s="257"/>
      <c r="V198" s="257"/>
      <c r="W198" s="257"/>
      <c r="X198" s="258"/>
      <c r="Y198" s="14"/>
      <c r="Z198" s="14"/>
      <c r="AA198" s="14"/>
      <c r="AB198" s="14"/>
      <c r="AC198" s="14"/>
      <c r="AD198" s="14"/>
      <c r="AE198" s="14"/>
      <c r="AT198" s="259" t="s">
        <v>143</v>
      </c>
      <c r="AU198" s="259" t="s">
        <v>83</v>
      </c>
      <c r="AV198" s="14" t="s">
        <v>81</v>
      </c>
      <c r="AW198" s="14" t="s">
        <v>5</v>
      </c>
      <c r="AX198" s="14" t="s">
        <v>73</v>
      </c>
      <c r="AY198" s="259" t="s">
        <v>131</v>
      </c>
    </row>
    <row r="199" s="13" customFormat="1">
      <c r="A199" s="13"/>
      <c r="B199" s="228"/>
      <c r="C199" s="229"/>
      <c r="D199" s="223" t="s">
        <v>143</v>
      </c>
      <c r="E199" s="230" t="s">
        <v>20</v>
      </c>
      <c r="F199" s="231" t="s">
        <v>619</v>
      </c>
      <c r="G199" s="229"/>
      <c r="H199" s="232">
        <v>63.609999999999999</v>
      </c>
      <c r="I199" s="233"/>
      <c r="J199" s="233"/>
      <c r="K199" s="229"/>
      <c r="L199" s="229"/>
      <c r="M199" s="234"/>
      <c r="N199" s="235"/>
      <c r="O199" s="236"/>
      <c r="P199" s="236"/>
      <c r="Q199" s="236"/>
      <c r="R199" s="236"/>
      <c r="S199" s="236"/>
      <c r="T199" s="236"/>
      <c r="U199" s="236"/>
      <c r="V199" s="236"/>
      <c r="W199" s="236"/>
      <c r="X199" s="237"/>
      <c r="Y199" s="13"/>
      <c r="Z199" s="13"/>
      <c r="AA199" s="13"/>
      <c r="AB199" s="13"/>
      <c r="AC199" s="13"/>
      <c r="AD199" s="13"/>
      <c r="AE199" s="13"/>
      <c r="AT199" s="238" t="s">
        <v>143</v>
      </c>
      <c r="AU199" s="238" t="s">
        <v>83</v>
      </c>
      <c r="AV199" s="13" t="s">
        <v>83</v>
      </c>
      <c r="AW199" s="13" t="s">
        <v>5</v>
      </c>
      <c r="AX199" s="13" t="s">
        <v>73</v>
      </c>
      <c r="AY199" s="238" t="s">
        <v>131</v>
      </c>
    </row>
    <row r="200" s="13" customFormat="1">
      <c r="A200" s="13"/>
      <c r="B200" s="228"/>
      <c r="C200" s="229"/>
      <c r="D200" s="223" t="s">
        <v>143</v>
      </c>
      <c r="E200" s="230" t="s">
        <v>20</v>
      </c>
      <c r="F200" s="231" t="s">
        <v>620</v>
      </c>
      <c r="G200" s="229"/>
      <c r="H200" s="232">
        <v>63.609999999999999</v>
      </c>
      <c r="I200" s="233"/>
      <c r="J200" s="233"/>
      <c r="K200" s="229"/>
      <c r="L200" s="229"/>
      <c r="M200" s="234"/>
      <c r="N200" s="235"/>
      <c r="O200" s="236"/>
      <c r="P200" s="236"/>
      <c r="Q200" s="236"/>
      <c r="R200" s="236"/>
      <c r="S200" s="236"/>
      <c r="T200" s="236"/>
      <c r="U200" s="236"/>
      <c r="V200" s="236"/>
      <c r="W200" s="236"/>
      <c r="X200" s="237"/>
      <c r="Y200" s="13"/>
      <c r="Z200" s="13"/>
      <c r="AA200" s="13"/>
      <c r="AB200" s="13"/>
      <c r="AC200" s="13"/>
      <c r="AD200" s="13"/>
      <c r="AE200" s="13"/>
      <c r="AT200" s="238" t="s">
        <v>143</v>
      </c>
      <c r="AU200" s="238" t="s">
        <v>83</v>
      </c>
      <c r="AV200" s="13" t="s">
        <v>83</v>
      </c>
      <c r="AW200" s="13" t="s">
        <v>5</v>
      </c>
      <c r="AX200" s="13" t="s">
        <v>73</v>
      </c>
      <c r="AY200" s="238" t="s">
        <v>131</v>
      </c>
    </row>
    <row r="201" s="13" customFormat="1">
      <c r="A201" s="13"/>
      <c r="B201" s="228"/>
      <c r="C201" s="229"/>
      <c r="D201" s="223" t="s">
        <v>143</v>
      </c>
      <c r="E201" s="230" t="s">
        <v>20</v>
      </c>
      <c r="F201" s="231" t="s">
        <v>621</v>
      </c>
      <c r="G201" s="229"/>
      <c r="H201" s="232">
        <v>10</v>
      </c>
      <c r="I201" s="233"/>
      <c r="J201" s="233"/>
      <c r="K201" s="229"/>
      <c r="L201" s="229"/>
      <c r="M201" s="234"/>
      <c r="N201" s="235"/>
      <c r="O201" s="236"/>
      <c r="P201" s="236"/>
      <c r="Q201" s="236"/>
      <c r="R201" s="236"/>
      <c r="S201" s="236"/>
      <c r="T201" s="236"/>
      <c r="U201" s="236"/>
      <c r="V201" s="236"/>
      <c r="W201" s="236"/>
      <c r="X201" s="237"/>
      <c r="Y201" s="13"/>
      <c r="Z201" s="13"/>
      <c r="AA201" s="13"/>
      <c r="AB201" s="13"/>
      <c r="AC201" s="13"/>
      <c r="AD201" s="13"/>
      <c r="AE201" s="13"/>
      <c r="AT201" s="238" t="s">
        <v>143</v>
      </c>
      <c r="AU201" s="238" t="s">
        <v>83</v>
      </c>
      <c r="AV201" s="13" t="s">
        <v>83</v>
      </c>
      <c r="AW201" s="13" t="s">
        <v>5</v>
      </c>
      <c r="AX201" s="13" t="s">
        <v>73</v>
      </c>
      <c r="AY201" s="238" t="s">
        <v>131</v>
      </c>
    </row>
    <row r="202" s="15" customFormat="1">
      <c r="A202" s="15"/>
      <c r="B202" s="260"/>
      <c r="C202" s="261"/>
      <c r="D202" s="223" t="s">
        <v>143</v>
      </c>
      <c r="E202" s="262" t="s">
        <v>20</v>
      </c>
      <c r="F202" s="263" t="s">
        <v>207</v>
      </c>
      <c r="G202" s="261"/>
      <c r="H202" s="264">
        <v>137.22</v>
      </c>
      <c r="I202" s="265"/>
      <c r="J202" s="265"/>
      <c r="K202" s="261"/>
      <c r="L202" s="261"/>
      <c r="M202" s="266"/>
      <c r="N202" s="267"/>
      <c r="O202" s="268"/>
      <c r="P202" s="268"/>
      <c r="Q202" s="268"/>
      <c r="R202" s="268"/>
      <c r="S202" s="268"/>
      <c r="T202" s="268"/>
      <c r="U202" s="268"/>
      <c r="V202" s="268"/>
      <c r="W202" s="268"/>
      <c r="X202" s="269"/>
      <c r="Y202" s="15"/>
      <c r="Z202" s="15"/>
      <c r="AA202" s="15"/>
      <c r="AB202" s="15"/>
      <c r="AC202" s="15"/>
      <c r="AD202" s="15"/>
      <c r="AE202" s="15"/>
      <c r="AT202" s="270" t="s">
        <v>143</v>
      </c>
      <c r="AU202" s="270" t="s">
        <v>83</v>
      </c>
      <c r="AV202" s="15" t="s">
        <v>139</v>
      </c>
      <c r="AW202" s="15" t="s">
        <v>5</v>
      </c>
      <c r="AX202" s="15" t="s">
        <v>81</v>
      </c>
      <c r="AY202" s="270" t="s">
        <v>131</v>
      </c>
    </row>
    <row r="203" s="2" customFormat="1">
      <c r="A203" s="39"/>
      <c r="B203" s="40"/>
      <c r="C203" s="208" t="s">
        <v>353</v>
      </c>
      <c r="D203" s="279" t="s">
        <v>134</v>
      </c>
      <c r="E203" s="210" t="s">
        <v>622</v>
      </c>
      <c r="F203" s="211" t="s">
        <v>623</v>
      </c>
      <c r="G203" s="212" t="s">
        <v>200</v>
      </c>
      <c r="H203" s="213">
        <v>99</v>
      </c>
      <c r="I203" s="214"/>
      <c r="J203" s="214"/>
      <c r="K203" s="215">
        <f>ROUND(P203*H203,2)</f>
        <v>0</v>
      </c>
      <c r="L203" s="211" t="s">
        <v>138</v>
      </c>
      <c r="M203" s="45"/>
      <c r="N203" s="216" t="s">
        <v>20</v>
      </c>
      <c r="O203" s="217" t="s">
        <v>42</v>
      </c>
      <c r="P203" s="218">
        <f>I203+J203</f>
        <v>0</v>
      </c>
      <c r="Q203" s="218">
        <f>ROUND(I203*H203,2)</f>
        <v>0</v>
      </c>
      <c r="R203" s="218">
        <f>ROUND(J203*H203,2)</f>
        <v>0</v>
      </c>
      <c r="S203" s="85"/>
      <c r="T203" s="219">
        <f>S203*H203</f>
        <v>0</v>
      </c>
      <c r="U203" s="219">
        <v>0</v>
      </c>
      <c r="V203" s="219">
        <f>U203*H203</f>
        <v>0</v>
      </c>
      <c r="W203" s="219">
        <v>0</v>
      </c>
      <c r="X203" s="220">
        <f>W203*H203</f>
        <v>0</v>
      </c>
      <c r="Y203" s="39"/>
      <c r="Z203" s="39"/>
      <c r="AA203" s="39"/>
      <c r="AB203" s="39"/>
      <c r="AC203" s="39"/>
      <c r="AD203" s="39"/>
      <c r="AE203" s="39"/>
      <c r="AR203" s="221" t="s">
        <v>139</v>
      </c>
      <c r="AT203" s="221" t="s">
        <v>134</v>
      </c>
      <c r="AU203" s="221" t="s">
        <v>83</v>
      </c>
      <c r="AY203" s="18" t="s">
        <v>131</v>
      </c>
      <c r="BE203" s="222">
        <f>IF(O203="základní",K203,0)</f>
        <v>0</v>
      </c>
      <c r="BF203" s="222">
        <f>IF(O203="snížená",K203,0)</f>
        <v>0</v>
      </c>
      <c r="BG203" s="222">
        <f>IF(O203="zákl. přenesená",K203,0)</f>
        <v>0</v>
      </c>
      <c r="BH203" s="222">
        <f>IF(O203="sníž. přenesená",K203,0)</f>
        <v>0</v>
      </c>
      <c r="BI203" s="222">
        <f>IF(O203="nulová",K203,0)</f>
        <v>0</v>
      </c>
      <c r="BJ203" s="18" t="s">
        <v>81</v>
      </c>
      <c r="BK203" s="222">
        <f>ROUND(P203*H203,2)</f>
        <v>0</v>
      </c>
      <c r="BL203" s="18" t="s">
        <v>139</v>
      </c>
      <c r="BM203" s="221" t="s">
        <v>624</v>
      </c>
    </row>
    <row r="204" s="2" customFormat="1">
      <c r="A204" s="39"/>
      <c r="B204" s="40"/>
      <c r="C204" s="41"/>
      <c r="D204" s="223" t="s">
        <v>141</v>
      </c>
      <c r="E204" s="41"/>
      <c r="F204" s="224" t="s">
        <v>625</v>
      </c>
      <c r="G204" s="41"/>
      <c r="H204" s="41"/>
      <c r="I204" s="225"/>
      <c r="J204" s="225"/>
      <c r="K204" s="41"/>
      <c r="L204" s="41"/>
      <c r="M204" s="45"/>
      <c r="N204" s="226"/>
      <c r="O204" s="227"/>
      <c r="P204" s="85"/>
      <c r="Q204" s="85"/>
      <c r="R204" s="85"/>
      <c r="S204" s="85"/>
      <c r="T204" s="85"/>
      <c r="U204" s="85"/>
      <c r="V204" s="85"/>
      <c r="W204" s="85"/>
      <c r="X204" s="86"/>
      <c r="Y204" s="39"/>
      <c r="Z204" s="39"/>
      <c r="AA204" s="39"/>
      <c r="AB204" s="39"/>
      <c r="AC204" s="39"/>
      <c r="AD204" s="39"/>
      <c r="AE204" s="39"/>
      <c r="AT204" s="18" t="s">
        <v>141</v>
      </c>
      <c r="AU204" s="18" t="s">
        <v>83</v>
      </c>
    </row>
    <row r="205" s="13" customFormat="1">
      <c r="A205" s="13"/>
      <c r="B205" s="228"/>
      <c r="C205" s="229"/>
      <c r="D205" s="223" t="s">
        <v>143</v>
      </c>
      <c r="E205" s="230" t="s">
        <v>20</v>
      </c>
      <c r="F205" s="231" t="s">
        <v>626</v>
      </c>
      <c r="G205" s="229"/>
      <c r="H205" s="232">
        <v>99</v>
      </c>
      <c r="I205" s="233"/>
      <c r="J205" s="233"/>
      <c r="K205" s="229"/>
      <c r="L205" s="229"/>
      <c r="M205" s="234"/>
      <c r="N205" s="235"/>
      <c r="O205" s="236"/>
      <c r="P205" s="236"/>
      <c r="Q205" s="236"/>
      <c r="R205" s="236"/>
      <c r="S205" s="236"/>
      <c r="T205" s="236"/>
      <c r="U205" s="236"/>
      <c r="V205" s="236"/>
      <c r="W205" s="236"/>
      <c r="X205" s="237"/>
      <c r="Y205" s="13"/>
      <c r="Z205" s="13"/>
      <c r="AA205" s="13"/>
      <c r="AB205" s="13"/>
      <c r="AC205" s="13"/>
      <c r="AD205" s="13"/>
      <c r="AE205" s="13"/>
      <c r="AT205" s="238" t="s">
        <v>143</v>
      </c>
      <c r="AU205" s="238" t="s">
        <v>83</v>
      </c>
      <c r="AV205" s="13" t="s">
        <v>83</v>
      </c>
      <c r="AW205" s="13" t="s">
        <v>5</v>
      </c>
      <c r="AX205" s="13" t="s">
        <v>81</v>
      </c>
      <c r="AY205" s="238" t="s">
        <v>131</v>
      </c>
    </row>
    <row r="206" s="2" customFormat="1">
      <c r="A206" s="39"/>
      <c r="B206" s="40"/>
      <c r="C206" s="239" t="s">
        <v>359</v>
      </c>
      <c r="D206" s="280" t="s">
        <v>168</v>
      </c>
      <c r="E206" s="241" t="s">
        <v>209</v>
      </c>
      <c r="F206" s="242" t="s">
        <v>210</v>
      </c>
      <c r="G206" s="243" t="s">
        <v>187</v>
      </c>
      <c r="H206" s="244">
        <v>410.39999999999998</v>
      </c>
      <c r="I206" s="245"/>
      <c r="J206" s="246"/>
      <c r="K206" s="247">
        <f>ROUND(P206*H206,2)</f>
        <v>0</v>
      </c>
      <c r="L206" s="242" t="s">
        <v>138</v>
      </c>
      <c r="M206" s="248"/>
      <c r="N206" s="249" t="s">
        <v>20</v>
      </c>
      <c r="O206" s="217" t="s">
        <v>42</v>
      </c>
      <c r="P206" s="218">
        <f>I206+J206</f>
        <v>0</v>
      </c>
      <c r="Q206" s="218">
        <f>ROUND(I206*H206,2)</f>
        <v>0</v>
      </c>
      <c r="R206" s="218">
        <f>ROUND(J206*H206,2)</f>
        <v>0</v>
      </c>
      <c r="S206" s="85"/>
      <c r="T206" s="219">
        <f>S206*H206</f>
        <v>0</v>
      </c>
      <c r="U206" s="219">
        <v>1</v>
      </c>
      <c r="V206" s="219">
        <f>U206*H206</f>
        <v>410.39999999999998</v>
      </c>
      <c r="W206" s="219">
        <v>0</v>
      </c>
      <c r="X206" s="220">
        <f>W206*H206</f>
        <v>0</v>
      </c>
      <c r="Y206" s="39"/>
      <c r="Z206" s="39"/>
      <c r="AA206" s="39"/>
      <c r="AB206" s="39"/>
      <c r="AC206" s="39"/>
      <c r="AD206" s="39"/>
      <c r="AE206" s="39"/>
      <c r="AR206" s="221" t="s">
        <v>171</v>
      </c>
      <c r="AT206" s="221" t="s">
        <v>168</v>
      </c>
      <c r="AU206" s="221" t="s">
        <v>83</v>
      </c>
      <c r="AY206" s="18" t="s">
        <v>131</v>
      </c>
      <c r="BE206" s="222">
        <f>IF(O206="základní",K206,0)</f>
        <v>0</v>
      </c>
      <c r="BF206" s="222">
        <f>IF(O206="snížená",K206,0)</f>
        <v>0</v>
      </c>
      <c r="BG206" s="222">
        <f>IF(O206="zákl. přenesená",K206,0)</f>
        <v>0</v>
      </c>
      <c r="BH206" s="222">
        <f>IF(O206="sníž. přenesená",K206,0)</f>
        <v>0</v>
      </c>
      <c r="BI206" s="222">
        <f>IF(O206="nulová",K206,0)</f>
        <v>0</v>
      </c>
      <c r="BJ206" s="18" t="s">
        <v>81</v>
      </c>
      <c r="BK206" s="222">
        <f>ROUND(P206*H206,2)</f>
        <v>0</v>
      </c>
      <c r="BL206" s="18" t="s">
        <v>139</v>
      </c>
      <c r="BM206" s="221" t="s">
        <v>627</v>
      </c>
    </row>
    <row r="207" s="2" customFormat="1">
      <c r="A207" s="39"/>
      <c r="B207" s="40"/>
      <c r="C207" s="41"/>
      <c r="D207" s="223" t="s">
        <v>141</v>
      </c>
      <c r="E207" s="41"/>
      <c r="F207" s="224" t="s">
        <v>210</v>
      </c>
      <c r="G207" s="41"/>
      <c r="H207" s="41"/>
      <c r="I207" s="225"/>
      <c r="J207" s="225"/>
      <c r="K207" s="41"/>
      <c r="L207" s="41"/>
      <c r="M207" s="45"/>
      <c r="N207" s="226"/>
      <c r="O207" s="227"/>
      <c r="P207" s="85"/>
      <c r="Q207" s="85"/>
      <c r="R207" s="85"/>
      <c r="S207" s="85"/>
      <c r="T207" s="85"/>
      <c r="U207" s="85"/>
      <c r="V207" s="85"/>
      <c r="W207" s="85"/>
      <c r="X207" s="86"/>
      <c r="Y207" s="39"/>
      <c r="Z207" s="39"/>
      <c r="AA207" s="39"/>
      <c r="AB207" s="39"/>
      <c r="AC207" s="39"/>
      <c r="AD207" s="39"/>
      <c r="AE207" s="39"/>
      <c r="AT207" s="18" t="s">
        <v>141</v>
      </c>
      <c r="AU207" s="18" t="s">
        <v>83</v>
      </c>
    </row>
    <row r="208" s="13" customFormat="1">
      <c r="A208" s="13"/>
      <c r="B208" s="228"/>
      <c r="C208" s="229"/>
      <c r="D208" s="223" t="s">
        <v>143</v>
      </c>
      <c r="E208" s="230" t="s">
        <v>20</v>
      </c>
      <c r="F208" s="231" t="s">
        <v>628</v>
      </c>
      <c r="G208" s="229"/>
      <c r="H208" s="232">
        <v>410.39999999999998</v>
      </c>
      <c r="I208" s="233"/>
      <c r="J208" s="233"/>
      <c r="K208" s="229"/>
      <c r="L208" s="229"/>
      <c r="M208" s="234"/>
      <c r="N208" s="235"/>
      <c r="O208" s="236"/>
      <c r="P208" s="236"/>
      <c r="Q208" s="236"/>
      <c r="R208" s="236"/>
      <c r="S208" s="236"/>
      <c r="T208" s="236"/>
      <c r="U208" s="236"/>
      <c r="V208" s="236"/>
      <c r="W208" s="236"/>
      <c r="X208" s="237"/>
      <c r="Y208" s="13"/>
      <c r="Z208" s="13"/>
      <c r="AA208" s="13"/>
      <c r="AB208" s="13"/>
      <c r="AC208" s="13"/>
      <c r="AD208" s="13"/>
      <c r="AE208" s="13"/>
      <c r="AT208" s="238" t="s">
        <v>143</v>
      </c>
      <c r="AU208" s="238" t="s">
        <v>83</v>
      </c>
      <c r="AV208" s="13" t="s">
        <v>83</v>
      </c>
      <c r="AW208" s="13" t="s">
        <v>5</v>
      </c>
      <c r="AX208" s="13" t="s">
        <v>81</v>
      </c>
      <c r="AY208" s="238" t="s">
        <v>131</v>
      </c>
    </row>
    <row r="209" s="2" customFormat="1" ht="49.05" customHeight="1">
      <c r="A209" s="39"/>
      <c r="B209" s="40"/>
      <c r="C209" s="208" t="s">
        <v>467</v>
      </c>
      <c r="D209" s="279" t="s">
        <v>134</v>
      </c>
      <c r="E209" s="210" t="s">
        <v>294</v>
      </c>
      <c r="F209" s="211" t="s">
        <v>295</v>
      </c>
      <c r="G209" s="212" t="s">
        <v>187</v>
      </c>
      <c r="H209" s="213">
        <v>410.39999999999998</v>
      </c>
      <c r="I209" s="214"/>
      <c r="J209" s="214"/>
      <c r="K209" s="215">
        <f>ROUND(P209*H209,2)</f>
        <v>0</v>
      </c>
      <c r="L209" s="211" t="s">
        <v>138</v>
      </c>
      <c r="M209" s="45"/>
      <c r="N209" s="216" t="s">
        <v>20</v>
      </c>
      <c r="O209" s="217" t="s">
        <v>42</v>
      </c>
      <c r="P209" s="218">
        <f>I209+J209</f>
        <v>0</v>
      </c>
      <c r="Q209" s="218">
        <f>ROUND(I209*H209,2)</f>
        <v>0</v>
      </c>
      <c r="R209" s="218">
        <f>ROUND(J209*H209,2)</f>
        <v>0</v>
      </c>
      <c r="S209" s="85"/>
      <c r="T209" s="219">
        <f>S209*H209</f>
        <v>0</v>
      </c>
      <c r="U209" s="219">
        <v>0</v>
      </c>
      <c r="V209" s="219">
        <f>U209*H209</f>
        <v>0</v>
      </c>
      <c r="W209" s="219">
        <v>0</v>
      </c>
      <c r="X209" s="220">
        <f>W209*H209</f>
        <v>0</v>
      </c>
      <c r="Y209" s="39"/>
      <c r="Z209" s="39"/>
      <c r="AA209" s="39"/>
      <c r="AB209" s="39"/>
      <c r="AC209" s="39"/>
      <c r="AD209" s="39"/>
      <c r="AE209" s="39"/>
      <c r="AR209" s="221" t="s">
        <v>139</v>
      </c>
      <c r="AT209" s="221" t="s">
        <v>134</v>
      </c>
      <c r="AU209" s="221" t="s">
        <v>83</v>
      </c>
      <c r="AY209" s="18" t="s">
        <v>131</v>
      </c>
      <c r="BE209" s="222">
        <f>IF(O209="základní",K209,0)</f>
        <v>0</v>
      </c>
      <c r="BF209" s="222">
        <f>IF(O209="snížená",K209,0)</f>
        <v>0</v>
      </c>
      <c r="BG209" s="222">
        <f>IF(O209="zákl. přenesená",K209,0)</f>
        <v>0</v>
      </c>
      <c r="BH209" s="222">
        <f>IF(O209="sníž. přenesená",K209,0)</f>
        <v>0</v>
      </c>
      <c r="BI209" s="222">
        <f>IF(O209="nulová",K209,0)</f>
        <v>0</v>
      </c>
      <c r="BJ209" s="18" t="s">
        <v>81</v>
      </c>
      <c r="BK209" s="222">
        <f>ROUND(P209*H209,2)</f>
        <v>0</v>
      </c>
      <c r="BL209" s="18" t="s">
        <v>139</v>
      </c>
      <c r="BM209" s="221" t="s">
        <v>629</v>
      </c>
    </row>
    <row r="210" s="2" customFormat="1">
      <c r="A210" s="39"/>
      <c r="B210" s="40"/>
      <c r="C210" s="41"/>
      <c r="D210" s="223" t="s">
        <v>141</v>
      </c>
      <c r="E210" s="41"/>
      <c r="F210" s="224" t="s">
        <v>490</v>
      </c>
      <c r="G210" s="41"/>
      <c r="H210" s="41"/>
      <c r="I210" s="225"/>
      <c r="J210" s="225"/>
      <c r="K210" s="41"/>
      <c r="L210" s="41"/>
      <c r="M210" s="45"/>
      <c r="N210" s="226"/>
      <c r="O210" s="227"/>
      <c r="P210" s="85"/>
      <c r="Q210" s="85"/>
      <c r="R210" s="85"/>
      <c r="S210" s="85"/>
      <c r="T210" s="85"/>
      <c r="U210" s="85"/>
      <c r="V210" s="85"/>
      <c r="W210" s="85"/>
      <c r="X210" s="86"/>
      <c r="Y210" s="39"/>
      <c r="Z210" s="39"/>
      <c r="AA210" s="39"/>
      <c r="AB210" s="39"/>
      <c r="AC210" s="39"/>
      <c r="AD210" s="39"/>
      <c r="AE210" s="39"/>
      <c r="AT210" s="18" t="s">
        <v>141</v>
      </c>
      <c r="AU210" s="18" t="s">
        <v>83</v>
      </c>
    </row>
    <row r="211" s="2" customFormat="1" ht="62.7" customHeight="1">
      <c r="A211" s="39"/>
      <c r="B211" s="40"/>
      <c r="C211" s="208" t="s">
        <v>468</v>
      </c>
      <c r="D211" s="279" t="s">
        <v>134</v>
      </c>
      <c r="E211" s="210" t="s">
        <v>302</v>
      </c>
      <c r="F211" s="211" t="s">
        <v>303</v>
      </c>
      <c r="G211" s="212" t="s">
        <v>187</v>
      </c>
      <c r="H211" s="213">
        <v>1.1060000000000001</v>
      </c>
      <c r="I211" s="214"/>
      <c r="J211" s="214"/>
      <c r="K211" s="215">
        <f>ROUND(P211*H211,2)</f>
        <v>0</v>
      </c>
      <c r="L211" s="211" t="s">
        <v>138</v>
      </c>
      <c r="M211" s="45"/>
      <c r="N211" s="216" t="s">
        <v>20</v>
      </c>
      <c r="O211" s="217" t="s">
        <v>42</v>
      </c>
      <c r="P211" s="218">
        <f>I211+J211</f>
        <v>0</v>
      </c>
      <c r="Q211" s="218">
        <f>ROUND(I211*H211,2)</f>
        <v>0</v>
      </c>
      <c r="R211" s="218">
        <f>ROUND(J211*H211,2)</f>
        <v>0</v>
      </c>
      <c r="S211" s="85"/>
      <c r="T211" s="219">
        <f>S211*H211</f>
        <v>0</v>
      </c>
      <c r="U211" s="219">
        <v>0</v>
      </c>
      <c r="V211" s="219">
        <f>U211*H211</f>
        <v>0</v>
      </c>
      <c r="W211" s="219">
        <v>0</v>
      </c>
      <c r="X211" s="220">
        <f>W211*H211</f>
        <v>0</v>
      </c>
      <c r="Y211" s="39"/>
      <c r="Z211" s="39"/>
      <c r="AA211" s="39"/>
      <c r="AB211" s="39"/>
      <c r="AC211" s="39"/>
      <c r="AD211" s="39"/>
      <c r="AE211" s="39"/>
      <c r="AR211" s="221" t="s">
        <v>139</v>
      </c>
      <c r="AT211" s="221" t="s">
        <v>134</v>
      </c>
      <c r="AU211" s="221" t="s">
        <v>83</v>
      </c>
      <c r="AY211" s="18" t="s">
        <v>131</v>
      </c>
      <c r="BE211" s="222">
        <f>IF(O211="základní",K211,0)</f>
        <v>0</v>
      </c>
      <c r="BF211" s="222">
        <f>IF(O211="snížená",K211,0)</f>
        <v>0</v>
      </c>
      <c r="BG211" s="222">
        <f>IF(O211="zákl. přenesená",K211,0)</f>
        <v>0</v>
      </c>
      <c r="BH211" s="222">
        <f>IF(O211="sníž. přenesená",K211,0)</f>
        <v>0</v>
      </c>
      <c r="BI211" s="222">
        <f>IF(O211="nulová",K211,0)</f>
        <v>0</v>
      </c>
      <c r="BJ211" s="18" t="s">
        <v>81</v>
      </c>
      <c r="BK211" s="222">
        <f>ROUND(P211*H211,2)</f>
        <v>0</v>
      </c>
      <c r="BL211" s="18" t="s">
        <v>139</v>
      </c>
      <c r="BM211" s="221" t="s">
        <v>630</v>
      </c>
    </row>
    <row r="212" s="2" customFormat="1">
      <c r="A212" s="39"/>
      <c r="B212" s="40"/>
      <c r="C212" s="41"/>
      <c r="D212" s="223" t="s">
        <v>141</v>
      </c>
      <c r="E212" s="41"/>
      <c r="F212" s="224" t="s">
        <v>305</v>
      </c>
      <c r="G212" s="41"/>
      <c r="H212" s="41"/>
      <c r="I212" s="225"/>
      <c r="J212" s="225"/>
      <c r="K212" s="41"/>
      <c r="L212" s="41"/>
      <c r="M212" s="45"/>
      <c r="N212" s="226"/>
      <c r="O212" s="227"/>
      <c r="P212" s="85"/>
      <c r="Q212" s="85"/>
      <c r="R212" s="85"/>
      <c r="S212" s="85"/>
      <c r="T212" s="85"/>
      <c r="U212" s="85"/>
      <c r="V212" s="85"/>
      <c r="W212" s="85"/>
      <c r="X212" s="86"/>
      <c r="Y212" s="39"/>
      <c r="Z212" s="39"/>
      <c r="AA212" s="39"/>
      <c r="AB212" s="39"/>
      <c r="AC212" s="39"/>
      <c r="AD212" s="39"/>
      <c r="AE212" s="39"/>
      <c r="AT212" s="18" t="s">
        <v>141</v>
      </c>
      <c r="AU212" s="18" t="s">
        <v>83</v>
      </c>
    </row>
    <row r="213" s="13" customFormat="1">
      <c r="A213" s="13"/>
      <c r="B213" s="228"/>
      <c r="C213" s="229"/>
      <c r="D213" s="223" t="s">
        <v>143</v>
      </c>
      <c r="E213" s="230" t="s">
        <v>20</v>
      </c>
      <c r="F213" s="231" t="s">
        <v>631</v>
      </c>
      <c r="G213" s="229"/>
      <c r="H213" s="232">
        <v>1.1060000000000001</v>
      </c>
      <c r="I213" s="233"/>
      <c r="J213" s="233"/>
      <c r="K213" s="229"/>
      <c r="L213" s="229"/>
      <c r="M213" s="234"/>
      <c r="N213" s="235"/>
      <c r="O213" s="236"/>
      <c r="P213" s="236"/>
      <c r="Q213" s="236"/>
      <c r="R213" s="236"/>
      <c r="S213" s="236"/>
      <c r="T213" s="236"/>
      <c r="U213" s="236"/>
      <c r="V213" s="236"/>
      <c r="W213" s="236"/>
      <c r="X213" s="237"/>
      <c r="Y213" s="13"/>
      <c r="Z213" s="13"/>
      <c r="AA213" s="13"/>
      <c r="AB213" s="13"/>
      <c r="AC213" s="13"/>
      <c r="AD213" s="13"/>
      <c r="AE213" s="13"/>
      <c r="AT213" s="238" t="s">
        <v>143</v>
      </c>
      <c r="AU213" s="238" t="s">
        <v>83</v>
      </c>
      <c r="AV213" s="13" t="s">
        <v>83</v>
      </c>
      <c r="AW213" s="13" t="s">
        <v>5</v>
      </c>
      <c r="AX213" s="13" t="s">
        <v>81</v>
      </c>
      <c r="AY213" s="238" t="s">
        <v>131</v>
      </c>
    </row>
    <row r="214" s="2" customFormat="1" ht="49.05" customHeight="1">
      <c r="A214" s="39"/>
      <c r="B214" s="40"/>
      <c r="C214" s="208" t="s">
        <v>439</v>
      </c>
      <c r="D214" s="209" t="s">
        <v>134</v>
      </c>
      <c r="E214" s="210" t="s">
        <v>310</v>
      </c>
      <c r="F214" s="211" t="s">
        <v>311</v>
      </c>
      <c r="G214" s="212" t="s">
        <v>187</v>
      </c>
      <c r="H214" s="213">
        <v>0.074999999999999997</v>
      </c>
      <c r="I214" s="214"/>
      <c r="J214" s="214"/>
      <c r="K214" s="215">
        <f>ROUND(P214*H214,2)</f>
        <v>0</v>
      </c>
      <c r="L214" s="211" t="s">
        <v>138</v>
      </c>
      <c r="M214" s="45"/>
      <c r="N214" s="216" t="s">
        <v>20</v>
      </c>
      <c r="O214" s="217" t="s">
        <v>42</v>
      </c>
      <c r="P214" s="218">
        <f>I214+J214</f>
        <v>0</v>
      </c>
      <c r="Q214" s="218">
        <f>ROUND(I214*H214,2)</f>
        <v>0</v>
      </c>
      <c r="R214" s="218">
        <f>ROUND(J214*H214,2)</f>
        <v>0</v>
      </c>
      <c r="S214" s="85"/>
      <c r="T214" s="219">
        <f>S214*H214</f>
        <v>0</v>
      </c>
      <c r="U214" s="219">
        <v>0</v>
      </c>
      <c r="V214" s="219">
        <f>U214*H214</f>
        <v>0</v>
      </c>
      <c r="W214" s="219">
        <v>0</v>
      </c>
      <c r="X214" s="220">
        <f>W214*H214</f>
        <v>0</v>
      </c>
      <c r="Y214" s="39"/>
      <c r="Z214" s="39"/>
      <c r="AA214" s="39"/>
      <c r="AB214" s="39"/>
      <c r="AC214" s="39"/>
      <c r="AD214" s="39"/>
      <c r="AE214" s="39"/>
      <c r="AR214" s="221" t="s">
        <v>139</v>
      </c>
      <c r="AT214" s="221" t="s">
        <v>134</v>
      </c>
      <c r="AU214" s="221" t="s">
        <v>83</v>
      </c>
      <c r="AY214" s="18" t="s">
        <v>131</v>
      </c>
      <c r="BE214" s="222">
        <f>IF(O214="základní",K214,0)</f>
        <v>0</v>
      </c>
      <c r="BF214" s="222">
        <f>IF(O214="snížená",K214,0)</f>
        <v>0</v>
      </c>
      <c r="BG214" s="222">
        <f>IF(O214="zákl. přenesená",K214,0)</f>
        <v>0</v>
      </c>
      <c r="BH214" s="222">
        <f>IF(O214="sníž. přenesená",K214,0)</f>
        <v>0</v>
      </c>
      <c r="BI214" s="222">
        <f>IF(O214="nulová",K214,0)</f>
        <v>0</v>
      </c>
      <c r="BJ214" s="18" t="s">
        <v>81</v>
      </c>
      <c r="BK214" s="222">
        <f>ROUND(P214*H214,2)</f>
        <v>0</v>
      </c>
      <c r="BL214" s="18" t="s">
        <v>139</v>
      </c>
      <c r="BM214" s="221" t="s">
        <v>632</v>
      </c>
    </row>
    <row r="215" s="2" customFormat="1">
      <c r="A215" s="39"/>
      <c r="B215" s="40"/>
      <c r="C215" s="41"/>
      <c r="D215" s="223" t="s">
        <v>141</v>
      </c>
      <c r="E215" s="41"/>
      <c r="F215" s="224" t="s">
        <v>313</v>
      </c>
      <c r="G215" s="41"/>
      <c r="H215" s="41"/>
      <c r="I215" s="225"/>
      <c r="J215" s="225"/>
      <c r="K215" s="41"/>
      <c r="L215" s="41"/>
      <c r="M215" s="45"/>
      <c r="N215" s="226"/>
      <c r="O215" s="227"/>
      <c r="P215" s="85"/>
      <c r="Q215" s="85"/>
      <c r="R215" s="85"/>
      <c r="S215" s="85"/>
      <c r="T215" s="85"/>
      <c r="U215" s="85"/>
      <c r="V215" s="85"/>
      <c r="W215" s="85"/>
      <c r="X215" s="86"/>
      <c r="Y215" s="39"/>
      <c r="Z215" s="39"/>
      <c r="AA215" s="39"/>
      <c r="AB215" s="39"/>
      <c r="AC215" s="39"/>
      <c r="AD215" s="39"/>
      <c r="AE215" s="39"/>
      <c r="AT215" s="18" t="s">
        <v>141</v>
      </c>
      <c r="AU215" s="18" t="s">
        <v>83</v>
      </c>
    </row>
    <row r="216" s="13" customFormat="1">
      <c r="A216" s="13"/>
      <c r="B216" s="228"/>
      <c r="C216" s="229"/>
      <c r="D216" s="223" t="s">
        <v>143</v>
      </c>
      <c r="E216" s="230" t="s">
        <v>20</v>
      </c>
      <c r="F216" s="231" t="s">
        <v>633</v>
      </c>
      <c r="G216" s="229"/>
      <c r="H216" s="232">
        <v>0.074999999999999997</v>
      </c>
      <c r="I216" s="233"/>
      <c r="J216" s="233"/>
      <c r="K216" s="229"/>
      <c r="L216" s="229"/>
      <c r="M216" s="234"/>
      <c r="N216" s="235"/>
      <c r="O216" s="236"/>
      <c r="P216" s="236"/>
      <c r="Q216" s="236"/>
      <c r="R216" s="236"/>
      <c r="S216" s="236"/>
      <c r="T216" s="236"/>
      <c r="U216" s="236"/>
      <c r="V216" s="236"/>
      <c r="W216" s="236"/>
      <c r="X216" s="237"/>
      <c r="Y216" s="13"/>
      <c r="Z216" s="13"/>
      <c r="AA216" s="13"/>
      <c r="AB216" s="13"/>
      <c r="AC216" s="13"/>
      <c r="AD216" s="13"/>
      <c r="AE216" s="13"/>
      <c r="AT216" s="238" t="s">
        <v>143</v>
      </c>
      <c r="AU216" s="238" t="s">
        <v>83</v>
      </c>
      <c r="AV216" s="13" t="s">
        <v>83</v>
      </c>
      <c r="AW216" s="13" t="s">
        <v>5</v>
      </c>
      <c r="AX216" s="13" t="s">
        <v>81</v>
      </c>
      <c r="AY216" s="238" t="s">
        <v>131</v>
      </c>
    </row>
    <row r="217" s="2" customFormat="1" ht="62.7" customHeight="1">
      <c r="A217" s="39"/>
      <c r="B217" s="40"/>
      <c r="C217" s="208" t="s">
        <v>443</v>
      </c>
      <c r="D217" s="209" t="s">
        <v>134</v>
      </c>
      <c r="E217" s="210" t="s">
        <v>634</v>
      </c>
      <c r="F217" s="211" t="s">
        <v>635</v>
      </c>
      <c r="G217" s="212" t="s">
        <v>187</v>
      </c>
      <c r="H217" s="213">
        <v>17.128</v>
      </c>
      <c r="I217" s="214"/>
      <c r="J217" s="214"/>
      <c r="K217" s="215">
        <f>ROUND(P217*H217,2)</f>
        <v>0</v>
      </c>
      <c r="L217" s="211" t="s">
        <v>138</v>
      </c>
      <c r="M217" s="45"/>
      <c r="N217" s="216" t="s">
        <v>20</v>
      </c>
      <c r="O217" s="217" t="s">
        <v>42</v>
      </c>
      <c r="P217" s="218">
        <f>I217+J217</f>
        <v>0</v>
      </c>
      <c r="Q217" s="218">
        <f>ROUND(I217*H217,2)</f>
        <v>0</v>
      </c>
      <c r="R217" s="218">
        <f>ROUND(J217*H217,2)</f>
        <v>0</v>
      </c>
      <c r="S217" s="85"/>
      <c r="T217" s="219">
        <f>S217*H217</f>
        <v>0</v>
      </c>
      <c r="U217" s="219">
        <v>0</v>
      </c>
      <c r="V217" s="219">
        <f>U217*H217</f>
        <v>0</v>
      </c>
      <c r="W217" s="219">
        <v>0</v>
      </c>
      <c r="X217" s="220">
        <f>W217*H217</f>
        <v>0</v>
      </c>
      <c r="Y217" s="39"/>
      <c r="Z217" s="39"/>
      <c r="AA217" s="39"/>
      <c r="AB217" s="39"/>
      <c r="AC217" s="39"/>
      <c r="AD217" s="39"/>
      <c r="AE217" s="39"/>
      <c r="AR217" s="221" t="s">
        <v>139</v>
      </c>
      <c r="AT217" s="221" t="s">
        <v>134</v>
      </c>
      <c r="AU217" s="221" t="s">
        <v>83</v>
      </c>
      <c r="AY217" s="18" t="s">
        <v>131</v>
      </c>
      <c r="BE217" s="222">
        <f>IF(O217="základní",K217,0)</f>
        <v>0</v>
      </c>
      <c r="BF217" s="222">
        <f>IF(O217="snížená",K217,0)</f>
        <v>0</v>
      </c>
      <c r="BG217" s="222">
        <f>IF(O217="zákl. přenesená",K217,0)</f>
        <v>0</v>
      </c>
      <c r="BH217" s="222">
        <f>IF(O217="sníž. přenesená",K217,0)</f>
        <v>0</v>
      </c>
      <c r="BI217" s="222">
        <f>IF(O217="nulová",K217,0)</f>
        <v>0</v>
      </c>
      <c r="BJ217" s="18" t="s">
        <v>81</v>
      </c>
      <c r="BK217" s="222">
        <f>ROUND(P217*H217,2)</f>
        <v>0</v>
      </c>
      <c r="BL217" s="18" t="s">
        <v>139</v>
      </c>
      <c r="BM217" s="221" t="s">
        <v>636</v>
      </c>
    </row>
    <row r="218" s="2" customFormat="1">
      <c r="A218" s="39"/>
      <c r="B218" s="40"/>
      <c r="C218" s="41"/>
      <c r="D218" s="223" t="s">
        <v>141</v>
      </c>
      <c r="E218" s="41"/>
      <c r="F218" s="224" t="s">
        <v>637</v>
      </c>
      <c r="G218" s="41"/>
      <c r="H218" s="41"/>
      <c r="I218" s="225"/>
      <c r="J218" s="225"/>
      <c r="K218" s="41"/>
      <c r="L218" s="41"/>
      <c r="M218" s="45"/>
      <c r="N218" s="226"/>
      <c r="O218" s="227"/>
      <c r="P218" s="85"/>
      <c r="Q218" s="85"/>
      <c r="R218" s="85"/>
      <c r="S218" s="85"/>
      <c r="T218" s="85"/>
      <c r="U218" s="85"/>
      <c r="V218" s="85"/>
      <c r="W218" s="85"/>
      <c r="X218" s="86"/>
      <c r="Y218" s="39"/>
      <c r="Z218" s="39"/>
      <c r="AA218" s="39"/>
      <c r="AB218" s="39"/>
      <c r="AC218" s="39"/>
      <c r="AD218" s="39"/>
      <c r="AE218" s="39"/>
      <c r="AT218" s="18" t="s">
        <v>141</v>
      </c>
      <c r="AU218" s="18" t="s">
        <v>83</v>
      </c>
    </row>
    <row r="219" s="14" customFormat="1">
      <c r="A219" s="14"/>
      <c r="B219" s="250"/>
      <c r="C219" s="251"/>
      <c r="D219" s="223" t="s">
        <v>143</v>
      </c>
      <c r="E219" s="252" t="s">
        <v>20</v>
      </c>
      <c r="F219" s="253" t="s">
        <v>638</v>
      </c>
      <c r="G219" s="251"/>
      <c r="H219" s="252" t="s">
        <v>20</v>
      </c>
      <c r="I219" s="254"/>
      <c r="J219" s="254"/>
      <c r="K219" s="251"/>
      <c r="L219" s="251"/>
      <c r="M219" s="255"/>
      <c r="N219" s="256"/>
      <c r="O219" s="257"/>
      <c r="P219" s="257"/>
      <c r="Q219" s="257"/>
      <c r="R219" s="257"/>
      <c r="S219" s="257"/>
      <c r="T219" s="257"/>
      <c r="U219" s="257"/>
      <c r="V219" s="257"/>
      <c r="W219" s="257"/>
      <c r="X219" s="258"/>
      <c r="Y219" s="14"/>
      <c r="Z219" s="14"/>
      <c r="AA219" s="14"/>
      <c r="AB219" s="14"/>
      <c r="AC219" s="14"/>
      <c r="AD219" s="14"/>
      <c r="AE219" s="14"/>
      <c r="AT219" s="259" t="s">
        <v>143</v>
      </c>
      <c r="AU219" s="259" t="s">
        <v>83</v>
      </c>
      <c r="AV219" s="14" t="s">
        <v>81</v>
      </c>
      <c r="AW219" s="14" t="s">
        <v>5</v>
      </c>
      <c r="AX219" s="14" t="s">
        <v>73</v>
      </c>
      <c r="AY219" s="259" t="s">
        <v>131</v>
      </c>
    </row>
    <row r="220" s="13" customFormat="1">
      <c r="A220" s="13"/>
      <c r="B220" s="228"/>
      <c r="C220" s="229"/>
      <c r="D220" s="223" t="s">
        <v>143</v>
      </c>
      <c r="E220" s="230" t="s">
        <v>20</v>
      </c>
      <c r="F220" s="231" t="s">
        <v>639</v>
      </c>
      <c r="G220" s="229"/>
      <c r="H220" s="232">
        <v>17.128</v>
      </c>
      <c r="I220" s="233"/>
      <c r="J220" s="233"/>
      <c r="K220" s="229"/>
      <c r="L220" s="229"/>
      <c r="M220" s="234"/>
      <c r="N220" s="235"/>
      <c r="O220" s="236"/>
      <c r="P220" s="236"/>
      <c r="Q220" s="236"/>
      <c r="R220" s="236"/>
      <c r="S220" s="236"/>
      <c r="T220" s="236"/>
      <c r="U220" s="236"/>
      <c r="V220" s="236"/>
      <c r="W220" s="236"/>
      <c r="X220" s="237"/>
      <c r="Y220" s="13"/>
      <c r="Z220" s="13"/>
      <c r="AA220" s="13"/>
      <c r="AB220" s="13"/>
      <c r="AC220" s="13"/>
      <c r="AD220" s="13"/>
      <c r="AE220" s="13"/>
      <c r="AT220" s="238" t="s">
        <v>143</v>
      </c>
      <c r="AU220" s="238" t="s">
        <v>83</v>
      </c>
      <c r="AV220" s="13" t="s">
        <v>83</v>
      </c>
      <c r="AW220" s="13" t="s">
        <v>5</v>
      </c>
      <c r="AX220" s="13" t="s">
        <v>81</v>
      </c>
      <c r="AY220" s="238" t="s">
        <v>131</v>
      </c>
    </row>
    <row r="221" s="2" customFormat="1" ht="55.5" customHeight="1">
      <c r="A221" s="39"/>
      <c r="B221" s="40"/>
      <c r="C221" s="208" t="s">
        <v>640</v>
      </c>
      <c r="D221" s="209" t="s">
        <v>134</v>
      </c>
      <c r="E221" s="210" t="s">
        <v>317</v>
      </c>
      <c r="F221" s="211" t="s">
        <v>318</v>
      </c>
      <c r="G221" s="212" t="s">
        <v>187</v>
      </c>
      <c r="H221" s="213">
        <v>349.27499999999998</v>
      </c>
      <c r="I221" s="214"/>
      <c r="J221" s="214"/>
      <c r="K221" s="215">
        <f>ROUND(P221*H221,2)</f>
        <v>0</v>
      </c>
      <c r="L221" s="211" t="s">
        <v>138</v>
      </c>
      <c r="M221" s="45"/>
      <c r="N221" s="216" t="s">
        <v>20</v>
      </c>
      <c r="O221" s="217" t="s">
        <v>42</v>
      </c>
      <c r="P221" s="218">
        <f>I221+J221</f>
        <v>0</v>
      </c>
      <c r="Q221" s="218">
        <f>ROUND(I221*H221,2)</f>
        <v>0</v>
      </c>
      <c r="R221" s="218">
        <f>ROUND(J221*H221,2)</f>
        <v>0</v>
      </c>
      <c r="S221" s="85"/>
      <c r="T221" s="219">
        <f>S221*H221</f>
        <v>0</v>
      </c>
      <c r="U221" s="219">
        <v>0</v>
      </c>
      <c r="V221" s="219">
        <f>U221*H221</f>
        <v>0</v>
      </c>
      <c r="W221" s="219">
        <v>0</v>
      </c>
      <c r="X221" s="220">
        <f>W221*H221</f>
        <v>0</v>
      </c>
      <c r="Y221" s="39"/>
      <c r="Z221" s="39"/>
      <c r="AA221" s="39"/>
      <c r="AB221" s="39"/>
      <c r="AC221" s="39"/>
      <c r="AD221" s="39"/>
      <c r="AE221" s="39"/>
      <c r="AR221" s="221" t="s">
        <v>139</v>
      </c>
      <c r="AT221" s="221" t="s">
        <v>134</v>
      </c>
      <c r="AU221" s="221" t="s">
        <v>83</v>
      </c>
      <c r="AY221" s="18" t="s">
        <v>131</v>
      </c>
      <c r="BE221" s="222">
        <f>IF(O221="základní",K221,0)</f>
        <v>0</v>
      </c>
      <c r="BF221" s="222">
        <f>IF(O221="snížená",K221,0)</f>
        <v>0</v>
      </c>
      <c r="BG221" s="222">
        <f>IF(O221="zákl. přenesená",K221,0)</f>
        <v>0</v>
      </c>
      <c r="BH221" s="222">
        <f>IF(O221="sníž. přenesená",K221,0)</f>
        <v>0</v>
      </c>
      <c r="BI221" s="222">
        <f>IF(O221="nulová",K221,0)</f>
        <v>0</v>
      </c>
      <c r="BJ221" s="18" t="s">
        <v>81</v>
      </c>
      <c r="BK221" s="222">
        <f>ROUND(P221*H221,2)</f>
        <v>0</v>
      </c>
      <c r="BL221" s="18" t="s">
        <v>139</v>
      </c>
      <c r="BM221" s="221" t="s">
        <v>641</v>
      </c>
    </row>
    <row r="222" s="2" customFormat="1">
      <c r="A222" s="39"/>
      <c r="B222" s="40"/>
      <c r="C222" s="41"/>
      <c r="D222" s="223" t="s">
        <v>141</v>
      </c>
      <c r="E222" s="41"/>
      <c r="F222" s="224" t="s">
        <v>320</v>
      </c>
      <c r="G222" s="41"/>
      <c r="H222" s="41"/>
      <c r="I222" s="225"/>
      <c r="J222" s="225"/>
      <c r="K222" s="41"/>
      <c r="L222" s="41"/>
      <c r="M222" s="45"/>
      <c r="N222" s="226"/>
      <c r="O222" s="227"/>
      <c r="P222" s="85"/>
      <c r="Q222" s="85"/>
      <c r="R222" s="85"/>
      <c r="S222" s="85"/>
      <c r="T222" s="85"/>
      <c r="U222" s="85"/>
      <c r="V222" s="85"/>
      <c r="W222" s="85"/>
      <c r="X222" s="86"/>
      <c r="Y222" s="39"/>
      <c r="Z222" s="39"/>
      <c r="AA222" s="39"/>
      <c r="AB222" s="39"/>
      <c r="AC222" s="39"/>
      <c r="AD222" s="39"/>
      <c r="AE222" s="39"/>
      <c r="AT222" s="18" t="s">
        <v>141</v>
      </c>
      <c r="AU222" s="18" t="s">
        <v>83</v>
      </c>
    </row>
    <row r="223" s="13" customFormat="1">
      <c r="A223" s="13"/>
      <c r="B223" s="228"/>
      <c r="C223" s="229"/>
      <c r="D223" s="223" t="s">
        <v>143</v>
      </c>
      <c r="E223" s="230" t="s">
        <v>20</v>
      </c>
      <c r="F223" s="231" t="s">
        <v>642</v>
      </c>
      <c r="G223" s="229"/>
      <c r="H223" s="232">
        <v>349.19999999999999</v>
      </c>
      <c r="I223" s="233"/>
      <c r="J223" s="233"/>
      <c r="K223" s="229"/>
      <c r="L223" s="229"/>
      <c r="M223" s="234"/>
      <c r="N223" s="235"/>
      <c r="O223" s="236"/>
      <c r="P223" s="236"/>
      <c r="Q223" s="236"/>
      <c r="R223" s="236"/>
      <c r="S223" s="236"/>
      <c r="T223" s="236"/>
      <c r="U223" s="236"/>
      <c r="V223" s="236"/>
      <c r="W223" s="236"/>
      <c r="X223" s="237"/>
      <c r="Y223" s="13"/>
      <c r="Z223" s="13"/>
      <c r="AA223" s="13"/>
      <c r="AB223" s="13"/>
      <c r="AC223" s="13"/>
      <c r="AD223" s="13"/>
      <c r="AE223" s="13"/>
      <c r="AT223" s="238" t="s">
        <v>143</v>
      </c>
      <c r="AU223" s="238" t="s">
        <v>83</v>
      </c>
      <c r="AV223" s="13" t="s">
        <v>83</v>
      </c>
      <c r="AW223" s="13" t="s">
        <v>5</v>
      </c>
      <c r="AX223" s="13" t="s">
        <v>73</v>
      </c>
      <c r="AY223" s="238" t="s">
        <v>131</v>
      </c>
    </row>
    <row r="224" s="13" customFormat="1">
      <c r="A224" s="13"/>
      <c r="B224" s="228"/>
      <c r="C224" s="229"/>
      <c r="D224" s="223" t="s">
        <v>143</v>
      </c>
      <c r="E224" s="230" t="s">
        <v>20</v>
      </c>
      <c r="F224" s="231" t="s">
        <v>643</v>
      </c>
      <c r="G224" s="229"/>
      <c r="H224" s="232">
        <v>0.074999999999999997</v>
      </c>
      <c r="I224" s="233"/>
      <c r="J224" s="233"/>
      <c r="K224" s="229"/>
      <c r="L224" s="229"/>
      <c r="M224" s="234"/>
      <c r="N224" s="235"/>
      <c r="O224" s="236"/>
      <c r="P224" s="236"/>
      <c r="Q224" s="236"/>
      <c r="R224" s="236"/>
      <c r="S224" s="236"/>
      <c r="T224" s="236"/>
      <c r="U224" s="236"/>
      <c r="V224" s="236"/>
      <c r="W224" s="236"/>
      <c r="X224" s="237"/>
      <c r="Y224" s="13"/>
      <c r="Z224" s="13"/>
      <c r="AA224" s="13"/>
      <c r="AB224" s="13"/>
      <c r="AC224" s="13"/>
      <c r="AD224" s="13"/>
      <c r="AE224" s="13"/>
      <c r="AT224" s="238" t="s">
        <v>143</v>
      </c>
      <c r="AU224" s="238" t="s">
        <v>83</v>
      </c>
      <c r="AV224" s="13" t="s">
        <v>83</v>
      </c>
      <c r="AW224" s="13" t="s">
        <v>5</v>
      </c>
      <c r="AX224" s="13" t="s">
        <v>73</v>
      </c>
      <c r="AY224" s="238" t="s">
        <v>131</v>
      </c>
    </row>
    <row r="225" s="15" customFormat="1">
      <c r="A225" s="15"/>
      <c r="B225" s="260"/>
      <c r="C225" s="261"/>
      <c r="D225" s="223" t="s">
        <v>143</v>
      </c>
      <c r="E225" s="262" t="s">
        <v>20</v>
      </c>
      <c r="F225" s="263" t="s">
        <v>207</v>
      </c>
      <c r="G225" s="261"/>
      <c r="H225" s="264">
        <v>349.27499999999998</v>
      </c>
      <c r="I225" s="265"/>
      <c r="J225" s="265"/>
      <c r="K225" s="261"/>
      <c r="L225" s="261"/>
      <c r="M225" s="266"/>
      <c r="N225" s="267"/>
      <c r="O225" s="268"/>
      <c r="P225" s="268"/>
      <c r="Q225" s="268"/>
      <c r="R225" s="268"/>
      <c r="S225" s="268"/>
      <c r="T225" s="268"/>
      <c r="U225" s="268"/>
      <c r="V225" s="268"/>
      <c r="W225" s="268"/>
      <c r="X225" s="269"/>
      <c r="Y225" s="15"/>
      <c r="Z225" s="15"/>
      <c r="AA225" s="15"/>
      <c r="AB225" s="15"/>
      <c r="AC225" s="15"/>
      <c r="AD225" s="15"/>
      <c r="AE225" s="15"/>
      <c r="AT225" s="270" t="s">
        <v>143</v>
      </c>
      <c r="AU225" s="270" t="s">
        <v>83</v>
      </c>
      <c r="AV225" s="15" t="s">
        <v>139</v>
      </c>
      <c r="AW225" s="15" t="s">
        <v>5</v>
      </c>
      <c r="AX225" s="15" t="s">
        <v>81</v>
      </c>
      <c r="AY225" s="270" t="s">
        <v>131</v>
      </c>
    </row>
    <row r="226" s="2" customFormat="1" ht="62.7" customHeight="1">
      <c r="A226" s="39"/>
      <c r="B226" s="40"/>
      <c r="C226" s="208" t="s">
        <v>644</v>
      </c>
      <c r="D226" s="209" t="s">
        <v>134</v>
      </c>
      <c r="E226" s="210" t="s">
        <v>324</v>
      </c>
      <c r="F226" s="211" t="s">
        <v>325</v>
      </c>
      <c r="G226" s="212" t="s">
        <v>187</v>
      </c>
      <c r="H226" s="213">
        <v>19.109000000000002</v>
      </c>
      <c r="I226" s="214"/>
      <c r="J226" s="214"/>
      <c r="K226" s="215">
        <f>ROUND(P226*H226,2)</f>
        <v>0</v>
      </c>
      <c r="L226" s="211" t="s">
        <v>138</v>
      </c>
      <c r="M226" s="45"/>
      <c r="N226" s="216" t="s">
        <v>20</v>
      </c>
      <c r="O226" s="217" t="s">
        <v>42</v>
      </c>
      <c r="P226" s="218">
        <f>I226+J226</f>
        <v>0</v>
      </c>
      <c r="Q226" s="218">
        <f>ROUND(I226*H226,2)</f>
        <v>0</v>
      </c>
      <c r="R226" s="218">
        <f>ROUND(J226*H226,2)</f>
        <v>0</v>
      </c>
      <c r="S226" s="85"/>
      <c r="T226" s="219">
        <f>S226*H226</f>
        <v>0</v>
      </c>
      <c r="U226" s="219">
        <v>0</v>
      </c>
      <c r="V226" s="219">
        <f>U226*H226</f>
        <v>0</v>
      </c>
      <c r="W226" s="219">
        <v>0</v>
      </c>
      <c r="X226" s="220">
        <f>W226*H226</f>
        <v>0</v>
      </c>
      <c r="Y226" s="39"/>
      <c r="Z226" s="39"/>
      <c r="AA226" s="39"/>
      <c r="AB226" s="39"/>
      <c r="AC226" s="39"/>
      <c r="AD226" s="39"/>
      <c r="AE226" s="39"/>
      <c r="AR226" s="221" t="s">
        <v>139</v>
      </c>
      <c r="AT226" s="221" t="s">
        <v>134</v>
      </c>
      <c r="AU226" s="221" t="s">
        <v>83</v>
      </c>
      <c r="AY226" s="18" t="s">
        <v>131</v>
      </c>
      <c r="BE226" s="222">
        <f>IF(O226="základní",K226,0)</f>
        <v>0</v>
      </c>
      <c r="BF226" s="222">
        <f>IF(O226="snížená",K226,0)</f>
        <v>0</v>
      </c>
      <c r="BG226" s="222">
        <f>IF(O226="zákl. přenesená",K226,0)</f>
        <v>0</v>
      </c>
      <c r="BH226" s="222">
        <f>IF(O226="sníž. přenesená",K226,0)</f>
        <v>0</v>
      </c>
      <c r="BI226" s="222">
        <f>IF(O226="nulová",K226,0)</f>
        <v>0</v>
      </c>
      <c r="BJ226" s="18" t="s">
        <v>81</v>
      </c>
      <c r="BK226" s="222">
        <f>ROUND(P226*H226,2)</f>
        <v>0</v>
      </c>
      <c r="BL226" s="18" t="s">
        <v>139</v>
      </c>
      <c r="BM226" s="221" t="s">
        <v>645</v>
      </c>
    </row>
    <row r="227" s="2" customFormat="1">
      <c r="A227" s="39"/>
      <c r="B227" s="40"/>
      <c r="C227" s="41"/>
      <c r="D227" s="223" t="s">
        <v>141</v>
      </c>
      <c r="E227" s="41"/>
      <c r="F227" s="224" t="s">
        <v>327</v>
      </c>
      <c r="G227" s="41"/>
      <c r="H227" s="41"/>
      <c r="I227" s="225"/>
      <c r="J227" s="225"/>
      <c r="K227" s="41"/>
      <c r="L227" s="41"/>
      <c r="M227" s="45"/>
      <c r="N227" s="226"/>
      <c r="O227" s="227"/>
      <c r="P227" s="85"/>
      <c r="Q227" s="85"/>
      <c r="R227" s="85"/>
      <c r="S227" s="85"/>
      <c r="T227" s="85"/>
      <c r="U227" s="85"/>
      <c r="V227" s="85"/>
      <c r="W227" s="85"/>
      <c r="X227" s="86"/>
      <c r="Y227" s="39"/>
      <c r="Z227" s="39"/>
      <c r="AA227" s="39"/>
      <c r="AB227" s="39"/>
      <c r="AC227" s="39"/>
      <c r="AD227" s="39"/>
      <c r="AE227" s="39"/>
      <c r="AT227" s="18" t="s">
        <v>141</v>
      </c>
      <c r="AU227" s="18" t="s">
        <v>83</v>
      </c>
    </row>
    <row r="228" s="13" customFormat="1">
      <c r="A228" s="13"/>
      <c r="B228" s="228"/>
      <c r="C228" s="229"/>
      <c r="D228" s="223" t="s">
        <v>143</v>
      </c>
      <c r="E228" s="230" t="s">
        <v>20</v>
      </c>
      <c r="F228" s="231" t="s">
        <v>646</v>
      </c>
      <c r="G228" s="229"/>
      <c r="H228" s="232">
        <v>17.128</v>
      </c>
      <c r="I228" s="233"/>
      <c r="J228" s="233"/>
      <c r="K228" s="229"/>
      <c r="L228" s="229"/>
      <c r="M228" s="234"/>
      <c r="N228" s="235"/>
      <c r="O228" s="236"/>
      <c r="P228" s="236"/>
      <c r="Q228" s="236"/>
      <c r="R228" s="236"/>
      <c r="S228" s="236"/>
      <c r="T228" s="236"/>
      <c r="U228" s="236"/>
      <c r="V228" s="236"/>
      <c r="W228" s="236"/>
      <c r="X228" s="237"/>
      <c r="Y228" s="13"/>
      <c r="Z228" s="13"/>
      <c r="AA228" s="13"/>
      <c r="AB228" s="13"/>
      <c r="AC228" s="13"/>
      <c r="AD228" s="13"/>
      <c r="AE228" s="13"/>
      <c r="AT228" s="238" t="s">
        <v>143</v>
      </c>
      <c r="AU228" s="238" t="s">
        <v>83</v>
      </c>
      <c r="AV228" s="13" t="s">
        <v>83</v>
      </c>
      <c r="AW228" s="13" t="s">
        <v>5</v>
      </c>
      <c r="AX228" s="13" t="s">
        <v>73</v>
      </c>
      <c r="AY228" s="238" t="s">
        <v>131</v>
      </c>
    </row>
    <row r="229" s="13" customFormat="1">
      <c r="A229" s="13"/>
      <c r="B229" s="228"/>
      <c r="C229" s="229"/>
      <c r="D229" s="223" t="s">
        <v>143</v>
      </c>
      <c r="E229" s="230" t="s">
        <v>20</v>
      </c>
      <c r="F229" s="231" t="s">
        <v>647</v>
      </c>
      <c r="G229" s="229"/>
      <c r="H229" s="232">
        <v>1.9810000000000001</v>
      </c>
      <c r="I229" s="233"/>
      <c r="J229" s="233"/>
      <c r="K229" s="229"/>
      <c r="L229" s="229"/>
      <c r="M229" s="234"/>
      <c r="N229" s="235"/>
      <c r="O229" s="236"/>
      <c r="P229" s="236"/>
      <c r="Q229" s="236"/>
      <c r="R229" s="236"/>
      <c r="S229" s="236"/>
      <c r="T229" s="236"/>
      <c r="U229" s="236"/>
      <c r="V229" s="236"/>
      <c r="W229" s="236"/>
      <c r="X229" s="237"/>
      <c r="Y229" s="13"/>
      <c r="Z229" s="13"/>
      <c r="AA229" s="13"/>
      <c r="AB229" s="13"/>
      <c r="AC229" s="13"/>
      <c r="AD229" s="13"/>
      <c r="AE229" s="13"/>
      <c r="AT229" s="238" t="s">
        <v>143</v>
      </c>
      <c r="AU229" s="238" t="s">
        <v>83</v>
      </c>
      <c r="AV229" s="13" t="s">
        <v>83</v>
      </c>
      <c r="AW229" s="13" t="s">
        <v>5</v>
      </c>
      <c r="AX229" s="13" t="s">
        <v>73</v>
      </c>
      <c r="AY229" s="238" t="s">
        <v>131</v>
      </c>
    </row>
    <row r="230" s="15" customFormat="1">
      <c r="A230" s="15"/>
      <c r="B230" s="260"/>
      <c r="C230" s="261"/>
      <c r="D230" s="223" t="s">
        <v>143</v>
      </c>
      <c r="E230" s="262" t="s">
        <v>20</v>
      </c>
      <c r="F230" s="263" t="s">
        <v>207</v>
      </c>
      <c r="G230" s="261"/>
      <c r="H230" s="264">
        <v>19.109000000000002</v>
      </c>
      <c r="I230" s="265"/>
      <c r="J230" s="265"/>
      <c r="K230" s="261"/>
      <c r="L230" s="261"/>
      <c r="M230" s="266"/>
      <c r="N230" s="267"/>
      <c r="O230" s="268"/>
      <c r="P230" s="268"/>
      <c r="Q230" s="268"/>
      <c r="R230" s="268"/>
      <c r="S230" s="268"/>
      <c r="T230" s="268"/>
      <c r="U230" s="268"/>
      <c r="V230" s="268"/>
      <c r="W230" s="268"/>
      <c r="X230" s="269"/>
      <c r="Y230" s="15"/>
      <c r="Z230" s="15"/>
      <c r="AA230" s="15"/>
      <c r="AB230" s="15"/>
      <c r="AC230" s="15"/>
      <c r="AD230" s="15"/>
      <c r="AE230" s="15"/>
      <c r="AT230" s="270" t="s">
        <v>143</v>
      </c>
      <c r="AU230" s="270" t="s">
        <v>83</v>
      </c>
      <c r="AV230" s="15" t="s">
        <v>139</v>
      </c>
      <c r="AW230" s="15" t="s">
        <v>5</v>
      </c>
      <c r="AX230" s="15" t="s">
        <v>81</v>
      </c>
      <c r="AY230" s="270" t="s">
        <v>131</v>
      </c>
    </row>
    <row r="231" s="2" customFormat="1" ht="24.15" customHeight="1">
      <c r="A231" s="39"/>
      <c r="B231" s="40"/>
      <c r="C231" s="208" t="s">
        <v>648</v>
      </c>
      <c r="D231" s="209" t="s">
        <v>134</v>
      </c>
      <c r="E231" s="210" t="s">
        <v>354</v>
      </c>
      <c r="F231" s="211" t="s">
        <v>355</v>
      </c>
      <c r="G231" s="212" t="s">
        <v>187</v>
      </c>
      <c r="H231" s="213">
        <v>0.074999999999999997</v>
      </c>
      <c r="I231" s="214"/>
      <c r="J231" s="214"/>
      <c r="K231" s="215">
        <f>ROUND(P231*H231,2)</f>
        <v>0</v>
      </c>
      <c r="L231" s="211" t="s">
        <v>138</v>
      </c>
      <c r="M231" s="45"/>
      <c r="N231" s="216" t="s">
        <v>20</v>
      </c>
      <c r="O231" s="217" t="s">
        <v>42</v>
      </c>
      <c r="P231" s="218">
        <f>I231+J231</f>
        <v>0</v>
      </c>
      <c r="Q231" s="218">
        <f>ROUND(I231*H231,2)</f>
        <v>0</v>
      </c>
      <c r="R231" s="218">
        <f>ROUND(J231*H231,2)</f>
        <v>0</v>
      </c>
      <c r="S231" s="85"/>
      <c r="T231" s="219">
        <f>S231*H231</f>
        <v>0</v>
      </c>
      <c r="U231" s="219">
        <v>0</v>
      </c>
      <c r="V231" s="219">
        <f>U231*H231</f>
        <v>0</v>
      </c>
      <c r="W231" s="219">
        <v>0</v>
      </c>
      <c r="X231" s="220">
        <f>W231*H231</f>
        <v>0</v>
      </c>
      <c r="Y231" s="39"/>
      <c r="Z231" s="39"/>
      <c r="AA231" s="39"/>
      <c r="AB231" s="39"/>
      <c r="AC231" s="39"/>
      <c r="AD231" s="39"/>
      <c r="AE231" s="39"/>
      <c r="AR231" s="221" t="s">
        <v>139</v>
      </c>
      <c r="AT231" s="221" t="s">
        <v>134</v>
      </c>
      <c r="AU231" s="221" t="s">
        <v>83</v>
      </c>
      <c r="AY231" s="18" t="s">
        <v>131</v>
      </c>
      <c r="BE231" s="222">
        <f>IF(O231="základní",K231,0)</f>
        <v>0</v>
      </c>
      <c r="BF231" s="222">
        <f>IF(O231="snížená",K231,0)</f>
        <v>0</v>
      </c>
      <c r="BG231" s="222">
        <f>IF(O231="zákl. přenesená",K231,0)</f>
        <v>0</v>
      </c>
      <c r="BH231" s="222">
        <f>IF(O231="sníž. přenesená",K231,0)</f>
        <v>0</v>
      </c>
      <c r="BI231" s="222">
        <f>IF(O231="nulová",K231,0)</f>
        <v>0</v>
      </c>
      <c r="BJ231" s="18" t="s">
        <v>81</v>
      </c>
      <c r="BK231" s="222">
        <f>ROUND(P231*H231,2)</f>
        <v>0</v>
      </c>
      <c r="BL231" s="18" t="s">
        <v>139</v>
      </c>
      <c r="BM231" s="221" t="s">
        <v>649</v>
      </c>
    </row>
    <row r="232" s="2" customFormat="1">
      <c r="A232" s="39"/>
      <c r="B232" s="40"/>
      <c r="C232" s="41"/>
      <c r="D232" s="223" t="s">
        <v>141</v>
      </c>
      <c r="E232" s="41"/>
      <c r="F232" s="224" t="s">
        <v>357</v>
      </c>
      <c r="G232" s="41"/>
      <c r="H232" s="41"/>
      <c r="I232" s="225"/>
      <c r="J232" s="225"/>
      <c r="K232" s="41"/>
      <c r="L232" s="41"/>
      <c r="M232" s="45"/>
      <c r="N232" s="226"/>
      <c r="O232" s="227"/>
      <c r="P232" s="85"/>
      <c r="Q232" s="85"/>
      <c r="R232" s="85"/>
      <c r="S232" s="85"/>
      <c r="T232" s="85"/>
      <c r="U232" s="85"/>
      <c r="V232" s="85"/>
      <c r="W232" s="85"/>
      <c r="X232" s="86"/>
      <c r="Y232" s="39"/>
      <c r="Z232" s="39"/>
      <c r="AA232" s="39"/>
      <c r="AB232" s="39"/>
      <c r="AC232" s="39"/>
      <c r="AD232" s="39"/>
      <c r="AE232" s="39"/>
      <c r="AT232" s="18" t="s">
        <v>141</v>
      </c>
      <c r="AU232" s="18" t="s">
        <v>83</v>
      </c>
    </row>
    <row r="233" s="13" customFormat="1">
      <c r="A233" s="13"/>
      <c r="B233" s="228"/>
      <c r="C233" s="229"/>
      <c r="D233" s="223" t="s">
        <v>143</v>
      </c>
      <c r="E233" s="230" t="s">
        <v>20</v>
      </c>
      <c r="F233" s="231" t="s">
        <v>650</v>
      </c>
      <c r="G233" s="229"/>
      <c r="H233" s="232">
        <v>0.074999999999999997</v>
      </c>
      <c r="I233" s="233"/>
      <c r="J233" s="233"/>
      <c r="K233" s="229"/>
      <c r="L233" s="229"/>
      <c r="M233" s="234"/>
      <c r="N233" s="235"/>
      <c r="O233" s="236"/>
      <c r="P233" s="236"/>
      <c r="Q233" s="236"/>
      <c r="R233" s="236"/>
      <c r="S233" s="236"/>
      <c r="T233" s="236"/>
      <c r="U233" s="236"/>
      <c r="V233" s="236"/>
      <c r="W233" s="236"/>
      <c r="X233" s="237"/>
      <c r="Y233" s="13"/>
      <c r="Z233" s="13"/>
      <c r="AA233" s="13"/>
      <c r="AB233" s="13"/>
      <c r="AC233" s="13"/>
      <c r="AD233" s="13"/>
      <c r="AE233" s="13"/>
      <c r="AT233" s="238" t="s">
        <v>143</v>
      </c>
      <c r="AU233" s="238" t="s">
        <v>83</v>
      </c>
      <c r="AV233" s="13" t="s">
        <v>83</v>
      </c>
      <c r="AW233" s="13" t="s">
        <v>5</v>
      </c>
      <c r="AX233" s="13" t="s">
        <v>81</v>
      </c>
      <c r="AY233" s="238" t="s">
        <v>131</v>
      </c>
    </row>
    <row r="234" s="2" customFormat="1" ht="24.15" customHeight="1">
      <c r="A234" s="39"/>
      <c r="B234" s="40"/>
      <c r="C234" s="208" t="s">
        <v>651</v>
      </c>
      <c r="D234" s="209" t="s">
        <v>134</v>
      </c>
      <c r="E234" s="210" t="s">
        <v>348</v>
      </c>
      <c r="F234" s="211" t="s">
        <v>349</v>
      </c>
      <c r="G234" s="212" t="s">
        <v>187</v>
      </c>
      <c r="H234" s="213">
        <v>481.19999999999999</v>
      </c>
      <c r="I234" s="214"/>
      <c r="J234" s="214"/>
      <c r="K234" s="215">
        <f>ROUND(P234*H234,2)</f>
        <v>0</v>
      </c>
      <c r="L234" s="211" t="s">
        <v>138</v>
      </c>
      <c r="M234" s="45"/>
      <c r="N234" s="216" t="s">
        <v>20</v>
      </c>
      <c r="O234" s="217" t="s">
        <v>42</v>
      </c>
      <c r="P234" s="218">
        <f>I234+J234</f>
        <v>0</v>
      </c>
      <c r="Q234" s="218">
        <f>ROUND(I234*H234,2)</f>
        <v>0</v>
      </c>
      <c r="R234" s="218">
        <f>ROUND(J234*H234,2)</f>
        <v>0</v>
      </c>
      <c r="S234" s="85"/>
      <c r="T234" s="219">
        <f>S234*H234</f>
        <v>0</v>
      </c>
      <c r="U234" s="219">
        <v>0</v>
      </c>
      <c r="V234" s="219">
        <f>U234*H234</f>
        <v>0</v>
      </c>
      <c r="W234" s="219">
        <v>0</v>
      </c>
      <c r="X234" s="220">
        <f>W234*H234</f>
        <v>0</v>
      </c>
      <c r="Y234" s="39"/>
      <c r="Z234" s="39"/>
      <c r="AA234" s="39"/>
      <c r="AB234" s="39"/>
      <c r="AC234" s="39"/>
      <c r="AD234" s="39"/>
      <c r="AE234" s="39"/>
      <c r="AR234" s="221" t="s">
        <v>139</v>
      </c>
      <c r="AT234" s="221" t="s">
        <v>134</v>
      </c>
      <c r="AU234" s="221" t="s">
        <v>83</v>
      </c>
      <c r="AY234" s="18" t="s">
        <v>131</v>
      </c>
      <c r="BE234" s="222">
        <f>IF(O234="základní",K234,0)</f>
        <v>0</v>
      </c>
      <c r="BF234" s="222">
        <f>IF(O234="snížená",K234,0)</f>
        <v>0</v>
      </c>
      <c r="BG234" s="222">
        <f>IF(O234="zákl. přenesená",K234,0)</f>
        <v>0</v>
      </c>
      <c r="BH234" s="222">
        <f>IF(O234="sníž. přenesená",K234,0)</f>
        <v>0</v>
      </c>
      <c r="BI234" s="222">
        <f>IF(O234="nulová",K234,0)</f>
        <v>0</v>
      </c>
      <c r="BJ234" s="18" t="s">
        <v>81</v>
      </c>
      <c r="BK234" s="222">
        <f>ROUND(P234*H234,2)</f>
        <v>0</v>
      </c>
      <c r="BL234" s="18" t="s">
        <v>139</v>
      </c>
      <c r="BM234" s="221" t="s">
        <v>652</v>
      </c>
    </row>
    <row r="235" s="2" customFormat="1">
      <c r="A235" s="39"/>
      <c r="B235" s="40"/>
      <c r="C235" s="41"/>
      <c r="D235" s="223" t="s">
        <v>141</v>
      </c>
      <c r="E235" s="41"/>
      <c r="F235" s="224" t="s">
        <v>653</v>
      </c>
      <c r="G235" s="41"/>
      <c r="H235" s="41"/>
      <c r="I235" s="225"/>
      <c r="J235" s="225"/>
      <c r="K235" s="41"/>
      <c r="L235" s="41"/>
      <c r="M235" s="45"/>
      <c r="N235" s="226"/>
      <c r="O235" s="227"/>
      <c r="P235" s="85"/>
      <c r="Q235" s="85"/>
      <c r="R235" s="85"/>
      <c r="S235" s="85"/>
      <c r="T235" s="85"/>
      <c r="U235" s="85"/>
      <c r="V235" s="85"/>
      <c r="W235" s="85"/>
      <c r="X235" s="86"/>
      <c r="Y235" s="39"/>
      <c r="Z235" s="39"/>
      <c r="AA235" s="39"/>
      <c r="AB235" s="39"/>
      <c r="AC235" s="39"/>
      <c r="AD235" s="39"/>
      <c r="AE235" s="39"/>
      <c r="AT235" s="18" t="s">
        <v>141</v>
      </c>
      <c r="AU235" s="18" t="s">
        <v>83</v>
      </c>
    </row>
    <row r="236" s="2" customFormat="1" ht="24.15" customHeight="1">
      <c r="A236" s="39"/>
      <c r="B236" s="40"/>
      <c r="C236" s="208" t="s">
        <v>654</v>
      </c>
      <c r="D236" s="209" t="s">
        <v>134</v>
      </c>
      <c r="E236" s="210" t="s">
        <v>333</v>
      </c>
      <c r="F236" s="211" t="s">
        <v>334</v>
      </c>
      <c r="G236" s="212" t="s">
        <v>187</v>
      </c>
      <c r="H236" s="213">
        <v>1.9810000000000001</v>
      </c>
      <c r="I236" s="214"/>
      <c r="J236" s="214"/>
      <c r="K236" s="215">
        <f>ROUND(P236*H236,2)</f>
        <v>0</v>
      </c>
      <c r="L236" s="211" t="s">
        <v>138</v>
      </c>
      <c r="M236" s="45"/>
      <c r="N236" s="216" t="s">
        <v>20</v>
      </c>
      <c r="O236" s="217" t="s">
        <v>42</v>
      </c>
      <c r="P236" s="218">
        <f>I236+J236</f>
        <v>0</v>
      </c>
      <c r="Q236" s="218">
        <f>ROUND(I236*H236,2)</f>
        <v>0</v>
      </c>
      <c r="R236" s="218">
        <f>ROUND(J236*H236,2)</f>
        <v>0</v>
      </c>
      <c r="S236" s="85"/>
      <c r="T236" s="219">
        <f>S236*H236</f>
        <v>0</v>
      </c>
      <c r="U236" s="219">
        <v>0</v>
      </c>
      <c r="V236" s="219">
        <f>U236*H236</f>
        <v>0</v>
      </c>
      <c r="W236" s="219">
        <v>0</v>
      </c>
      <c r="X236" s="220">
        <f>W236*H236</f>
        <v>0</v>
      </c>
      <c r="Y236" s="39"/>
      <c r="Z236" s="39"/>
      <c r="AA236" s="39"/>
      <c r="AB236" s="39"/>
      <c r="AC236" s="39"/>
      <c r="AD236" s="39"/>
      <c r="AE236" s="39"/>
      <c r="AR236" s="221" t="s">
        <v>139</v>
      </c>
      <c r="AT236" s="221" t="s">
        <v>134</v>
      </c>
      <c r="AU236" s="221" t="s">
        <v>83</v>
      </c>
      <c r="AY236" s="18" t="s">
        <v>131</v>
      </c>
      <c r="BE236" s="222">
        <f>IF(O236="základní",K236,0)</f>
        <v>0</v>
      </c>
      <c r="BF236" s="222">
        <f>IF(O236="snížená",K236,0)</f>
        <v>0</v>
      </c>
      <c r="BG236" s="222">
        <f>IF(O236="zákl. přenesená",K236,0)</f>
        <v>0</v>
      </c>
      <c r="BH236" s="222">
        <f>IF(O236="sníž. přenesená",K236,0)</f>
        <v>0</v>
      </c>
      <c r="BI236" s="222">
        <f>IF(O236="nulová",K236,0)</f>
        <v>0</v>
      </c>
      <c r="BJ236" s="18" t="s">
        <v>81</v>
      </c>
      <c r="BK236" s="222">
        <f>ROUND(P236*H236,2)</f>
        <v>0</v>
      </c>
      <c r="BL236" s="18" t="s">
        <v>139</v>
      </c>
      <c r="BM236" s="221" t="s">
        <v>655</v>
      </c>
    </row>
    <row r="237" s="2" customFormat="1">
      <c r="A237" s="39"/>
      <c r="B237" s="40"/>
      <c r="C237" s="41"/>
      <c r="D237" s="223" t="s">
        <v>141</v>
      </c>
      <c r="E237" s="41"/>
      <c r="F237" s="224" t="s">
        <v>336</v>
      </c>
      <c r="G237" s="41"/>
      <c r="H237" s="41"/>
      <c r="I237" s="225"/>
      <c r="J237" s="225"/>
      <c r="K237" s="41"/>
      <c r="L237" s="41"/>
      <c r="M237" s="45"/>
      <c r="N237" s="226"/>
      <c r="O237" s="227"/>
      <c r="P237" s="85"/>
      <c r="Q237" s="85"/>
      <c r="R237" s="85"/>
      <c r="S237" s="85"/>
      <c r="T237" s="85"/>
      <c r="U237" s="85"/>
      <c r="V237" s="85"/>
      <c r="W237" s="85"/>
      <c r="X237" s="86"/>
      <c r="Y237" s="39"/>
      <c r="Z237" s="39"/>
      <c r="AA237" s="39"/>
      <c r="AB237" s="39"/>
      <c r="AC237" s="39"/>
      <c r="AD237" s="39"/>
      <c r="AE237" s="39"/>
      <c r="AT237" s="18" t="s">
        <v>141</v>
      </c>
      <c r="AU237" s="18" t="s">
        <v>83</v>
      </c>
    </row>
    <row r="238" s="13" customFormat="1">
      <c r="A238" s="13"/>
      <c r="B238" s="228"/>
      <c r="C238" s="229"/>
      <c r="D238" s="223" t="s">
        <v>143</v>
      </c>
      <c r="E238" s="230" t="s">
        <v>20</v>
      </c>
      <c r="F238" s="231" t="s">
        <v>647</v>
      </c>
      <c r="G238" s="229"/>
      <c r="H238" s="232">
        <v>1.9810000000000001</v>
      </c>
      <c r="I238" s="233"/>
      <c r="J238" s="233"/>
      <c r="K238" s="229"/>
      <c r="L238" s="229"/>
      <c r="M238" s="234"/>
      <c r="N238" s="235"/>
      <c r="O238" s="236"/>
      <c r="P238" s="236"/>
      <c r="Q238" s="236"/>
      <c r="R238" s="236"/>
      <c r="S238" s="236"/>
      <c r="T238" s="236"/>
      <c r="U238" s="236"/>
      <c r="V238" s="236"/>
      <c r="W238" s="236"/>
      <c r="X238" s="237"/>
      <c r="Y238" s="13"/>
      <c r="Z238" s="13"/>
      <c r="AA238" s="13"/>
      <c r="AB238" s="13"/>
      <c r="AC238" s="13"/>
      <c r="AD238" s="13"/>
      <c r="AE238" s="13"/>
      <c r="AT238" s="238" t="s">
        <v>143</v>
      </c>
      <c r="AU238" s="238" t="s">
        <v>83</v>
      </c>
      <c r="AV238" s="13" t="s">
        <v>83</v>
      </c>
      <c r="AW238" s="13" t="s">
        <v>5</v>
      </c>
      <c r="AX238" s="13" t="s">
        <v>81</v>
      </c>
      <c r="AY238" s="238" t="s">
        <v>131</v>
      </c>
    </row>
    <row r="239" s="2" customFormat="1" ht="24.15" customHeight="1">
      <c r="A239" s="39"/>
      <c r="B239" s="40"/>
      <c r="C239" s="208" t="s">
        <v>656</v>
      </c>
      <c r="D239" s="209" t="s">
        <v>134</v>
      </c>
      <c r="E239" s="210" t="s">
        <v>341</v>
      </c>
      <c r="F239" s="211" t="s">
        <v>342</v>
      </c>
      <c r="G239" s="212" t="s">
        <v>187</v>
      </c>
      <c r="H239" s="213">
        <v>19.109000000000002</v>
      </c>
      <c r="I239" s="214"/>
      <c r="J239" s="214"/>
      <c r="K239" s="215">
        <f>ROUND(P239*H239,2)</f>
        <v>0</v>
      </c>
      <c r="L239" s="211" t="s">
        <v>138</v>
      </c>
      <c r="M239" s="45"/>
      <c r="N239" s="216" t="s">
        <v>20</v>
      </c>
      <c r="O239" s="217" t="s">
        <v>42</v>
      </c>
      <c r="P239" s="218">
        <f>I239+J239</f>
        <v>0</v>
      </c>
      <c r="Q239" s="218">
        <f>ROUND(I239*H239,2)</f>
        <v>0</v>
      </c>
      <c r="R239" s="218">
        <f>ROUND(J239*H239,2)</f>
        <v>0</v>
      </c>
      <c r="S239" s="85"/>
      <c r="T239" s="219">
        <f>S239*H239</f>
        <v>0</v>
      </c>
      <c r="U239" s="219">
        <v>0</v>
      </c>
      <c r="V239" s="219">
        <f>U239*H239</f>
        <v>0</v>
      </c>
      <c r="W239" s="219">
        <v>0</v>
      </c>
      <c r="X239" s="220">
        <f>W239*H239</f>
        <v>0</v>
      </c>
      <c r="Y239" s="39"/>
      <c r="Z239" s="39"/>
      <c r="AA239" s="39"/>
      <c r="AB239" s="39"/>
      <c r="AC239" s="39"/>
      <c r="AD239" s="39"/>
      <c r="AE239" s="39"/>
      <c r="AR239" s="221" t="s">
        <v>139</v>
      </c>
      <c r="AT239" s="221" t="s">
        <v>134</v>
      </c>
      <c r="AU239" s="221" t="s">
        <v>83</v>
      </c>
      <c r="AY239" s="18" t="s">
        <v>131</v>
      </c>
      <c r="BE239" s="222">
        <f>IF(O239="základní",K239,0)</f>
        <v>0</v>
      </c>
      <c r="BF239" s="222">
        <f>IF(O239="snížená",K239,0)</f>
        <v>0</v>
      </c>
      <c r="BG239" s="222">
        <f>IF(O239="zákl. přenesená",K239,0)</f>
        <v>0</v>
      </c>
      <c r="BH239" s="222">
        <f>IF(O239="sníž. přenesená",K239,0)</f>
        <v>0</v>
      </c>
      <c r="BI239" s="222">
        <f>IF(O239="nulová",K239,0)</f>
        <v>0</v>
      </c>
      <c r="BJ239" s="18" t="s">
        <v>81</v>
      </c>
      <c r="BK239" s="222">
        <f>ROUND(P239*H239,2)</f>
        <v>0</v>
      </c>
      <c r="BL239" s="18" t="s">
        <v>139</v>
      </c>
      <c r="BM239" s="221" t="s">
        <v>657</v>
      </c>
    </row>
    <row r="240" s="2" customFormat="1">
      <c r="A240" s="39"/>
      <c r="B240" s="40"/>
      <c r="C240" s="41"/>
      <c r="D240" s="223" t="s">
        <v>141</v>
      </c>
      <c r="E240" s="41"/>
      <c r="F240" s="224" t="s">
        <v>344</v>
      </c>
      <c r="G240" s="41"/>
      <c r="H240" s="41"/>
      <c r="I240" s="225"/>
      <c r="J240" s="225"/>
      <c r="K240" s="41"/>
      <c r="L240" s="41"/>
      <c r="M240" s="45"/>
      <c r="N240" s="226"/>
      <c r="O240" s="227"/>
      <c r="P240" s="85"/>
      <c r="Q240" s="85"/>
      <c r="R240" s="85"/>
      <c r="S240" s="85"/>
      <c r="T240" s="85"/>
      <c r="U240" s="85"/>
      <c r="V240" s="85"/>
      <c r="W240" s="85"/>
      <c r="X240" s="86"/>
      <c r="Y240" s="39"/>
      <c r="Z240" s="39"/>
      <c r="AA240" s="39"/>
      <c r="AB240" s="39"/>
      <c r="AC240" s="39"/>
      <c r="AD240" s="39"/>
      <c r="AE240" s="39"/>
      <c r="AT240" s="18" t="s">
        <v>141</v>
      </c>
      <c r="AU240" s="18" t="s">
        <v>83</v>
      </c>
    </row>
    <row r="241" s="13" customFormat="1">
      <c r="A241" s="13"/>
      <c r="B241" s="228"/>
      <c r="C241" s="229"/>
      <c r="D241" s="223" t="s">
        <v>143</v>
      </c>
      <c r="E241" s="230" t="s">
        <v>20</v>
      </c>
      <c r="F241" s="231" t="s">
        <v>658</v>
      </c>
      <c r="G241" s="229"/>
      <c r="H241" s="232">
        <v>17.128</v>
      </c>
      <c r="I241" s="233"/>
      <c r="J241" s="233"/>
      <c r="K241" s="229"/>
      <c r="L241" s="229"/>
      <c r="M241" s="234"/>
      <c r="N241" s="235"/>
      <c r="O241" s="236"/>
      <c r="P241" s="236"/>
      <c r="Q241" s="236"/>
      <c r="R241" s="236"/>
      <c r="S241" s="236"/>
      <c r="T241" s="236"/>
      <c r="U241" s="236"/>
      <c r="V241" s="236"/>
      <c r="W241" s="236"/>
      <c r="X241" s="237"/>
      <c r="Y241" s="13"/>
      <c r="Z241" s="13"/>
      <c r="AA241" s="13"/>
      <c r="AB241" s="13"/>
      <c r="AC241" s="13"/>
      <c r="AD241" s="13"/>
      <c r="AE241" s="13"/>
      <c r="AT241" s="238" t="s">
        <v>143</v>
      </c>
      <c r="AU241" s="238" t="s">
        <v>83</v>
      </c>
      <c r="AV241" s="13" t="s">
        <v>83</v>
      </c>
      <c r="AW241" s="13" t="s">
        <v>5</v>
      </c>
      <c r="AX241" s="13" t="s">
        <v>73</v>
      </c>
      <c r="AY241" s="238" t="s">
        <v>131</v>
      </c>
    </row>
    <row r="242" s="13" customFormat="1">
      <c r="A242" s="13"/>
      <c r="B242" s="228"/>
      <c r="C242" s="229"/>
      <c r="D242" s="223" t="s">
        <v>143</v>
      </c>
      <c r="E242" s="230" t="s">
        <v>20</v>
      </c>
      <c r="F242" s="231" t="s">
        <v>647</v>
      </c>
      <c r="G242" s="229"/>
      <c r="H242" s="232">
        <v>1.9810000000000001</v>
      </c>
      <c r="I242" s="233"/>
      <c r="J242" s="233"/>
      <c r="K242" s="229"/>
      <c r="L242" s="229"/>
      <c r="M242" s="234"/>
      <c r="N242" s="235"/>
      <c r="O242" s="236"/>
      <c r="P242" s="236"/>
      <c r="Q242" s="236"/>
      <c r="R242" s="236"/>
      <c r="S242" s="236"/>
      <c r="T242" s="236"/>
      <c r="U242" s="236"/>
      <c r="V242" s="236"/>
      <c r="W242" s="236"/>
      <c r="X242" s="237"/>
      <c r="Y242" s="13"/>
      <c r="Z242" s="13"/>
      <c r="AA242" s="13"/>
      <c r="AB242" s="13"/>
      <c r="AC242" s="13"/>
      <c r="AD242" s="13"/>
      <c r="AE242" s="13"/>
      <c r="AT242" s="238" t="s">
        <v>143</v>
      </c>
      <c r="AU242" s="238" t="s">
        <v>83</v>
      </c>
      <c r="AV242" s="13" t="s">
        <v>83</v>
      </c>
      <c r="AW242" s="13" t="s">
        <v>5</v>
      </c>
      <c r="AX242" s="13" t="s">
        <v>73</v>
      </c>
      <c r="AY242" s="238" t="s">
        <v>131</v>
      </c>
    </row>
    <row r="243" s="15" customFormat="1">
      <c r="A243" s="15"/>
      <c r="B243" s="260"/>
      <c r="C243" s="261"/>
      <c r="D243" s="223" t="s">
        <v>143</v>
      </c>
      <c r="E243" s="262" t="s">
        <v>20</v>
      </c>
      <c r="F243" s="263" t="s">
        <v>207</v>
      </c>
      <c r="G243" s="261"/>
      <c r="H243" s="264">
        <v>19.109000000000002</v>
      </c>
      <c r="I243" s="265"/>
      <c r="J243" s="265"/>
      <c r="K243" s="261"/>
      <c r="L243" s="261"/>
      <c r="M243" s="266"/>
      <c r="N243" s="281"/>
      <c r="O243" s="282"/>
      <c r="P243" s="282"/>
      <c r="Q243" s="282"/>
      <c r="R243" s="282"/>
      <c r="S243" s="282"/>
      <c r="T243" s="282"/>
      <c r="U243" s="282"/>
      <c r="V243" s="282"/>
      <c r="W243" s="282"/>
      <c r="X243" s="283"/>
      <c r="Y243" s="15"/>
      <c r="Z243" s="15"/>
      <c r="AA243" s="15"/>
      <c r="AB243" s="15"/>
      <c r="AC243" s="15"/>
      <c r="AD243" s="15"/>
      <c r="AE243" s="15"/>
      <c r="AT243" s="270" t="s">
        <v>143</v>
      </c>
      <c r="AU243" s="270" t="s">
        <v>83</v>
      </c>
      <c r="AV243" s="15" t="s">
        <v>139</v>
      </c>
      <c r="AW243" s="15" t="s">
        <v>5</v>
      </c>
      <c r="AX243" s="15" t="s">
        <v>81</v>
      </c>
      <c r="AY243" s="270" t="s">
        <v>131</v>
      </c>
    </row>
    <row r="244" s="2" customFormat="1" ht="6.96" customHeight="1">
      <c r="A244" s="39"/>
      <c r="B244" s="60"/>
      <c r="C244" s="61"/>
      <c r="D244" s="61"/>
      <c r="E244" s="61"/>
      <c r="F244" s="61"/>
      <c r="G244" s="61"/>
      <c r="H244" s="61"/>
      <c r="I244" s="61"/>
      <c r="J244" s="61"/>
      <c r="K244" s="61"/>
      <c r="L244" s="61"/>
      <c r="M244" s="45"/>
      <c r="N244" s="39"/>
      <c r="P244" s="39"/>
      <c r="Q244" s="39"/>
      <c r="R244" s="39"/>
      <c r="S244" s="39"/>
      <c r="T244" s="39"/>
      <c r="U244" s="39"/>
      <c r="V244" s="39"/>
      <c r="W244" s="39"/>
      <c r="X244" s="39"/>
      <c r="Y244" s="39"/>
      <c r="Z244" s="39"/>
      <c r="AA244" s="39"/>
      <c r="AB244" s="39"/>
      <c r="AC244" s="39"/>
      <c r="AD244" s="39"/>
      <c r="AE244" s="39"/>
    </row>
  </sheetData>
  <sheetProtection sheet="1" autoFilter="0" formatColumns="0" formatRows="0" objects="1" scenarios="1" spinCount="100000" saltValue="xiDONN6MRSA9v8rv7mUxfaItBa8z/B4D9zQvugljskEfNSpDcrJPQB4NrG6+B37pbD42YCOxljlIiXymjBX3kg==" hashValue="DqEMqSt5P9EAYZGqxHaTB9WWewcf5uhhNe3bM41Qp0RZ84Rr8hU+gQPwG4dZ9pvsLISpE5A5B97WeN2eUdrNQw==" algorithmName="SHA-512" password="CC35"/>
  <autoFilter ref="C82:L243"/>
  <mergeCells count="9">
    <mergeCell ref="E7:H7"/>
    <mergeCell ref="E9:H9"/>
    <mergeCell ref="E18:H18"/>
    <mergeCell ref="E27:H27"/>
    <mergeCell ref="E50:H50"/>
    <mergeCell ref="E52:H52"/>
    <mergeCell ref="E73:H73"/>
    <mergeCell ref="E75:H75"/>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95</v>
      </c>
    </row>
    <row r="3" s="1" customFormat="1" ht="6.96" customHeight="1">
      <c r="B3" s="130"/>
      <c r="C3" s="131"/>
      <c r="D3" s="131"/>
      <c r="E3" s="131"/>
      <c r="F3" s="131"/>
      <c r="G3" s="131"/>
      <c r="H3" s="131"/>
      <c r="I3" s="131"/>
      <c r="J3" s="131"/>
      <c r="K3" s="131"/>
      <c r="L3" s="131"/>
      <c r="M3" s="21"/>
      <c r="AT3" s="18" t="s">
        <v>83</v>
      </c>
    </row>
    <row r="4" s="1" customFormat="1" ht="24.96" customHeight="1">
      <c r="B4" s="21"/>
      <c r="D4" s="132" t="s">
        <v>99</v>
      </c>
      <c r="M4" s="21"/>
      <c r="N4" s="133" t="s">
        <v>11</v>
      </c>
      <c r="AT4" s="18" t="s">
        <v>4</v>
      </c>
    </row>
    <row r="5" s="1" customFormat="1" ht="6.96" customHeight="1">
      <c r="B5" s="21"/>
      <c r="M5" s="21"/>
    </row>
    <row r="6" s="1" customFormat="1" ht="12" customHeight="1">
      <c r="B6" s="21"/>
      <c r="D6" s="134" t="s">
        <v>17</v>
      </c>
      <c r="M6" s="21"/>
    </row>
    <row r="7" s="1" customFormat="1" ht="16.5" customHeight="1">
      <c r="B7" s="21"/>
      <c r="E7" s="135" t="str">
        <f>'Rekapitulace zakázky'!K6</f>
        <v>Oprava staniční koleje v žst. Ústí n.L západ 2, 2b.SK</v>
      </c>
      <c r="F7" s="134"/>
      <c r="G7" s="134"/>
      <c r="H7" s="134"/>
      <c r="M7" s="21"/>
    </row>
    <row r="8" s="2" customFormat="1" ht="12" customHeight="1">
      <c r="A8" s="39"/>
      <c r="B8" s="45"/>
      <c r="C8" s="39"/>
      <c r="D8" s="134" t="s">
        <v>100</v>
      </c>
      <c r="E8" s="39"/>
      <c r="F8" s="39"/>
      <c r="G8" s="39"/>
      <c r="H8" s="39"/>
      <c r="I8" s="39"/>
      <c r="J8" s="39"/>
      <c r="K8" s="39"/>
      <c r="L8" s="39"/>
      <c r="M8" s="136"/>
      <c r="S8" s="39"/>
      <c r="T8" s="39"/>
      <c r="U8" s="39"/>
      <c r="V8" s="39"/>
      <c r="W8" s="39"/>
      <c r="X8" s="39"/>
      <c r="Y8" s="39"/>
      <c r="Z8" s="39"/>
      <c r="AA8" s="39"/>
      <c r="AB8" s="39"/>
      <c r="AC8" s="39"/>
      <c r="AD8" s="39"/>
      <c r="AE8" s="39"/>
    </row>
    <row r="9" s="2" customFormat="1" ht="16.5" customHeight="1">
      <c r="A9" s="39"/>
      <c r="B9" s="45"/>
      <c r="C9" s="39"/>
      <c r="D9" s="39"/>
      <c r="E9" s="137" t="s">
        <v>659</v>
      </c>
      <c r="F9" s="39"/>
      <c r="G9" s="39"/>
      <c r="H9" s="39"/>
      <c r="I9" s="39"/>
      <c r="J9" s="39"/>
      <c r="K9" s="39"/>
      <c r="L9" s="39"/>
      <c r="M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136"/>
      <c r="S10" s="39"/>
      <c r="T10" s="39"/>
      <c r="U10" s="39"/>
      <c r="V10" s="39"/>
      <c r="W10" s="39"/>
      <c r="X10" s="39"/>
      <c r="Y10" s="39"/>
      <c r="Z10" s="39"/>
      <c r="AA10" s="39"/>
      <c r="AB10" s="39"/>
      <c r="AC10" s="39"/>
      <c r="AD10" s="39"/>
      <c r="AE10" s="39"/>
    </row>
    <row r="11" s="2" customFormat="1" ht="12" customHeight="1">
      <c r="A11" s="39"/>
      <c r="B11" s="45"/>
      <c r="C11" s="39"/>
      <c r="D11" s="134" t="s">
        <v>19</v>
      </c>
      <c r="E11" s="39"/>
      <c r="F11" s="138" t="s">
        <v>20</v>
      </c>
      <c r="G11" s="39"/>
      <c r="H11" s="39"/>
      <c r="I11" s="134" t="s">
        <v>21</v>
      </c>
      <c r="J11" s="138" t="s">
        <v>20</v>
      </c>
      <c r="K11" s="39"/>
      <c r="L11" s="39"/>
      <c r="M11" s="136"/>
      <c r="S11" s="39"/>
      <c r="T11" s="39"/>
      <c r="U11" s="39"/>
      <c r="V11" s="39"/>
      <c r="W11" s="39"/>
      <c r="X11" s="39"/>
      <c r="Y11" s="39"/>
      <c r="Z11" s="39"/>
      <c r="AA11" s="39"/>
      <c r="AB11" s="39"/>
      <c r="AC11" s="39"/>
      <c r="AD11" s="39"/>
      <c r="AE11" s="39"/>
    </row>
    <row r="12" s="2" customFormat="1" ht="12" customHeight="1">
      <c r="A12" s="39"/>
      <c r="B12" s="45"/>
      <c r="C12" s="39"/>
      <c r="D12" s="134" t="s">
        <v>22</v>
      </c>
      <c r="E12" s="39"/>
      <c r="F12" s="138" t="s">
        <v>23</v>
      </c>
      <c r="G12" s="39"/>
      <c r="H12" s="39"/>
      <c r="I12" s="134" t="s">
        <v>24</v>
      </c>
      <c r="J12" s="139" t="str">
        <f>'Rekapitulace zakázky'!AN8</f>
        <v>26. 10. 2022</v>
      </c>
      <c r="K12" s="39"/>
      <c r="L12" s="39"/>
      <c r="M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136"/>
      <c r="S13" s="39"/>
      <c r="T13" s="39"/>
      <c r="U13" s="39"/>
      <c r="V13" s="39"/>
      <c r="W13" s="39"/>
      <c r="X13" s="39"/>
      <c r="Y13" s="39"/>
      <c r="Z13" s="39"/>
      <c r="AA13" s="39"/>
      <c r="AB13" s="39"/>
      <c r="AC13" s="39"/>
      <c r="AD13" s="39"/>
      <c r="AE13" s="39"/>
    </row>
    <row r="14" s="2" customFormat="1" ht="12" customHeight="1">
      <c r="A14" s="39"/>
      <c r="B14" s="45"/>
      <c r="C14" s="39"/>
      <c r="D14" s="134" t="s">
        <v>26</v>
      </c>
      <c r="E14" s="39"/>
      <c r="F14" s="39"/>
      <c r="G14" s="39"/>
      <c r="H14" s="39"/>
      <c r="I14" s="134" t="s">
        <v>27</v>
      </c>
      <c r="J14" s="138" t="str">
        <f>IF('Rekapitulace zakázky'!AN10="","",'Rekapitulace zakázky'!AN10)</f>
        <v/>
      </c>
      <c r="K14" s="39"/>
      <c r="L14" s="39"/>
      <c r="M14" s="136"/>
      <c r="S14" s="39"/>
      <c r="T14" s="39"/>
      <c r="U14" s="39"/>
      <c r="V14" s="39"/>
      <c r="W14" s="39"/>
      <c r="X14" s="39"/>
      <c r="Y14" s="39"/>
      <c r="Z14" s="39"/>
      <c r="AA14" s="39"/>
      <c r="AB14" s="39"/>
      <c r="AC14" s="39"/>
      <c r="AD14" s="39"/>
      <c r="AE14" s="39"/>
    </row>
    <row r="15" s="2" customFormat="1" ht="18" customHeight="1">
      <c r="A15" s="39"/>
      <c r="B15" s="45"/>
      <c r="C15" s="39"/>
      <c r="D15" s="39"/>
      <c r="E15" s="138" t="str">
        <f>IF('Rekapitulace zakázky'!E11="","",'Rekapitulace zakázky'!E11)</f>
        <v>OŘ Ústí nad Labem</v>
      </c>
      <c r="F15" s="39"/>
      <c r="G15" s="39"/>
      <c r="H15" s="39"/>
      <c r="I15" s="134" t="s">
        <v>29</v>
      </c>
      <c r="J15" s="138" t="str">
        <f>IF('Rekapitulace zakázky'!AN11="","",'Rekapitulace zakázky'!AN11)</f>
        <v/>
      </c>
      <c r="K15" s="39"/>
      <c r="L15" s="39"/>
      <c r="M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136"/>
      <c r="S16" s="39"/>
      <c r="T16" s="39"/>
      <c r="U16" s="39"/>
      <c r="V16" s="39"/>
      <c r="W16" s="39"/>
      <c r="X16" s="39"/>
      <c r="Y16" s="39"/>
      <c r="Z16" s="39"/>
      <c r="AA16" s="39"/>
      <c r="AB16" s="39"/>
      <c r="AC16" s="39"/>
      <c r="AD16" s="39"/>
      <c r="AE16" s="39"/>
    </row>
    <row r="17" s="2" customFormat="1" ht="12" customHeight="1">
      <c r="A17" s="39"/>
      <c r="B17" s="45"/>
      <c r="C17" s="39"/>
      <c r="D17" s="134" t="s">
        <v>30</v>
      </c>
      <c r="E17" s="39"/>
      <c r="F17" s="39"/>
      <c r="G17" s="39"/>
      <c r="H17" s="39"/>
      <c r="I17" s="134" t="s">
        <v>27</v>
      </c>
      <c r="J17" s="34" t="str">
        <f>'Rekapitulace zakázky'!AN13</f>
        <v>Vyplň údaj</v>
      </c>
      <c r="K17" s="39"/>
      <c r="L17" s="39"/>
      <c r="M17" s="136"/>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8"/>
      <c r="G18" s="138"/>
      <c r="H18" s="138"/>
      <c r="I18" s="134" t="s">
        <v>29</v>
      </c>
      <c r="J18" s="34" t="str">
        <f>'Rekapitulace zakázky'!AN14</f>
        <v>Vyplň údaj</v>
      </c>
      <c r="K18" s="39"/>
      <c r="L18" s="39"/>
      <c r="M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136"/>
      <c r="S19" s="39"/>
      <c r="T19" s="39"/>
      <c r="U19" s="39"/>
      <c r="V19" s="39"/>
      <c r="W19" s="39"/>
      <c r="X19" s="39"/>
      <c r="Y19" s="39"/>
      <c r="Z19" s="39"/>
      <c r="AA19" s="39"/>
      <c r="AB19" s="39"/>
      <c r="AC19" s="39"/>
      <c r="AD19" s="39"/>
      <c r="AE19" s="39"/>
    </row>
    <row r="20" s="2" customFormat="1" ht="12" customHeight="1">
      <c r="A20" s="39"/>
      <c r="B20" s="45"/>
      <c r="C20" s="39"/>
      <c r="D20" s="134" t="s">
        <v>32</v>
      </c>
      <c r="E20" s="39"/>
      <c r="F20" s="39"/>
      <c r="G20" s="39"/>
      <c r="H20" s="39"/>
      <c r="I20" s="134" t="s">
        <v>27</v>
      </c>
      <c r="J20" s="138" t="str">
        <f>IF('Rekapitulace zakázky'!AN16="","",'Rekapitulace zakázky'!AN16)</f>
        <v/>
      </c>
      <c r="K20" s="39"/>
      <c r="L20" s="39"/>
      <c r="M20" s="136"/>
      <c r="S20" s="39"/>
      <c r="T20" s="39"/>
      <c r="U20" s="39"/>
      <c r="V20" s="39"/>
      <c r="W20" s="39"/>
      <c r="X20" s="39"/>
      <c r="Y20" s="39"/>
      <c r="Z20" s="39"/>
      <c r="AA20" s="39"/>
      <c r="AB20" s="39"/>
      <c r="AC20" s="39"/>
      <c r="AD20" s="39"/>
      <c r="AE20" s="39"/>
    </row>
    <row r="21" s="2" customFormat="1" ht="18" customHeight="1">
      <c r="A21" s="39"/>
      <c r="B21" s="45"/>
      <c r="C21" s="39"/>
      <c r="D21" s="39"/>
      <c r="E21" s="138" t="str">
        <f>IF('Rekapitulace zakázky'!E17="","",'Rekapitulace zakázky'!E17)</f>
        <v xml:space="preserve"> </v>
      </c>
      <c r="F21" s="39"/>
      <c r="G21" s="39"/>
      <c r="H21" s="39"/>
      <c r="I21" s="134" t="s">
        <v>29</v>
      </c>
      <c r="J21" s="138" t="str">
        <f>IF('Rekapitulace zakázky'!AN17="","",'Rekapitulace zakázky'!AN17)</f>
        <v/>
      </c>
      <c r="K21" s="39"/>
      <c r="L21" s="39"/>
      <c r="M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136"/>
      <c r="S22" s="39"/>
      <c r="T22" s="39"/>
      <c r="U22" s="39"/>
      <c r="V22" s="39"/>
      <c r="W22" s="39"/>
      <c r="X22" s="39"/>
      <c r="Y22" s="39"/>
      <c r="Z22" s="39"/>
      <c r="AA22" s="39"/>
      <c r="AB22" s="39"/>
      <c r="AC22" s="39"/>
      <c r="AD22" s="39"/>
      <c r="AE22" s="39"/>
    </row>
    <row r="23" s="2" customFormat="1" ht="12" customHeight="1">
      <c r="A23" s="39"/>
      <c r="B23" s="45"/>
      <c r="C23" s="39"/>
      <c r="D23" s="134" t="s">
        <v>33</v>
      </c>
      <c r="E23" s="39"/>
      <c r="F23" s="39"/>
      <c r="G23" s="39"/>
      <c r="H23" s="39"/>
      <c r="I23" s="134" t="s">
        <v>27</v>
      </c>
      <c r="J23" s="138" t="s">
        <v>20</v>
      </c>
      <c r="K23" s="39"/>
      <c r="L23" s="39"/>
      <c r="M23" s="136"/>
      <c r="S23" s="39"/>
      <c r="T23" s="39"/>
      <c r="U23" s="39"/>
      <c r="V23" s="39"/>
      <c r="W23" s="39"/>
      <c r="X23" s="39"/>
      <c r="Y23" s="39"/>
      <c r="Z23" s="39"/>
      <c r="AA23" s="39"/>
      <c r="AB23" s="39"/>
      <c r="AC23" s="39"/>
      <c r="AD23" s="39"/>
      <c r="AE23" s="39"/>
    </row>
    <row r="24" s="2" customFormat="1" ht="18" customHeight="1">
      <c r="A24" s="39"/>
      <c r="B24" s="45"/>
      <c r="C24" s="39"/>
      <c r="D24" s="39"/>
      <c r="E24" s="138" t="s">
        <v>34</v>
      </c>
      <c r="F24" s="39"/>
      <c r="G24" s="39"/>
      <c r="H24" s="39"/>
      <c r="I24" s="134" t="s">
        <v>29</v>
      </c>
      <c r="J24" s="138" t="s">
        <v>20</v>
      </c>
      <c r="K24" s="39"/>
      <c r="L24" s="39"/>
      <c r="M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136"/>
      <c r="S25" s="39"/>
      <c r="T25" s="39"/>
      <c r="U25" s="39"/>
      <c r="V25" s="39"/>
      <c r="W25" s="39"/>
      <c r="X25" s="39"/>
      <c r="Y25" s="39"/>
      <c r="Z25" s="39"/>
      <c r="AA25" s="39"/>
      <c r="AB25" s="39"/>
      <c r="AC25" s="39"/>
      <c r="AD25" s="39"/>
      <c r="AE25" s="39"/>
    </row>
    <row r="26" s="2" customFormat="1" ht="12" customHeight="1">
      <c r="A26" s="39"/>
      <c r="B26" s="45"/>
      <c r="C26" s="39"/>
      <c r="D26" s="134" t="s">
        <v>35</v>
      </c>
      <c r="E26" s="39"/>
      <c r="F26" s="39"/>
      <c r="G26" s="39"/>
      <c r="H26" s="39"/>
      <c r="I26" s="39"/>
      <c r="J26" s="39"/>
      <c r="K26" s="39"/>
      <c r="L26" s="39"/>
      <c r="M26" s="136"/>
      <c r="S26" s="39"/>
      <c r="T26" s="39"/>
      <c r="U26" s="39"/>
      <c r="V26" s="39"/>
      <c r="W26" s="39"/>
      <c r="X26" s="39"/>
      <c r="Y26" s="39"/>
      <c r="Z26" s="39"/>
      <c r="AA26" s="39"/>
      <c r="AB26" s="39"/>
      <c r="AC26" s="39"/>
      <c r="AD26" s="39"/>
      <c r="AE26" s="39"/>
    </row>
    <row r="27" s="8" customFormat="1" ht="16.5" customHeight="1">
      <c r="A27" s="140"/>
      <c r="B27" s="141"/>
      <c r="C27" s="140"/>
      <c r="D27" s="140"/>
      <c r="E27" s="142" t="s">
        <v>20</v>
      </c>
      <c r="F27" s="142"/>
      <c r="G27" s="142"/>
      <c r="H27" s="142"/>
      <c r="I27" s="140"/>
      <c r="J27" s="140"/>
      <c r="K27" s="140"/>
      <c r="L27" s="140"/>
      <c r="M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39"/>
      <c r="M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44"/>
      <c r="M29" s="136"/>
      <c r="S29" s="39"/>
      <c r="T29" s="39"/>
      <c r="U29" s="39"/>
      <c r="V29" s="39"/>
      <c r="W29" s="39"/>
      <c r="X29" s="39"/>
      <c r="Y29" s="39"/>
      <c r="Z29" s="39"/>
      <c r="AA29" s="39"/>
      <c r="AB29" s="39"/>
      <c r="AC29" s="39"/>
      <c r="AD29" s="39"/>
      <c r="AE29" s="39"/>
    </row>
    <row r="30" s="2" customFormat="1">
      <c r="A30" s="39"/>
      <c r="B30" s="45"/>
      <c r="C30" s="39"/>
      <c r="D30" s="39"/>
      <c r="E30" s="134" t="s">
        <v>102</v>
      </c>
      <c r="F30" s="39"/>
      <c r="G30" s="39"/>
      <c r="H30" s="39"/>
      <c r="I30" s="39"/>
      <c r="J30" s="39"/>
      <c r="K30" s="145">
        <f>I61</f>
        <v>0</v>
      </c>
      <c r="L30" s="39"/>
      <c r="M30" s="136"/>
      <c r="S30" s="39"/>
      <c r="T30" s="39"/>
      <c r="U30" s="39"/>
      <c r="V30" s="39"/>
      <c r="W30" s="39"/>
      <c r="X30" s="39"/>
      <c r="Y30" s="39"/>
      <c r="Z30" s="39"/>
      <c r="AA30" s="39"/>
      <c r="AB30" s="39"/>
      <c r="AC30" s="39"/>
      <c r="AD30" s="39"/>
      <c r="AE30" s="39"/>
    </row>
    <row r="31" s="2" customFormat="1">
      <c r="A31" s="39"/>
      <c r="B31" s="45"/>
      <c r="C31" s="39"/>
      <c r="D31" s="39"/>
      <c r="E31" s="134" t="s">
        <v>103</v>
      </c>
      <c r="F31" s="39"/>
      <c r="G31" s="39"/>
      <c r="H31" s="39"/>
      <c r="I31" s="39"/>
      <c r="J31" s="39"/>
      <c r="K31" s="145">
        <f>J61</f>
        <v>0</v>
      </c>
      <c r="L31" s="39"/>
      <c r="M31" s="136"/>
      <c r="S31" s="39"/>
      <c r="T31" s="39"/>
      <c r="U31" s="39"/>
      <c r="V31" s="39"/>
      <c r="W31" s="39"/>
      <c r="X31" s="39"/>
      <c r="Y31" s="39"/>
      <c r="Z31" s="39"/>
      <c r="AA31" s="39"/>
      <c r="AB31" s="39"/>
      <c r="AC31" s="39"/>
      <c r="AD31" s="39"/>
      <c r="AE31" s="39"/>
    </row>
    <row r="32" s="2" customFormat="1" ht="25.44" customHeight="1">
      <c r="A32" s="39"/>
      <c r="B32" s="45"/>
      <c r="C32" s="39"/>
      <c r="D32" s="146" t="s">
        <v>37</v>
      </c>
      <c r="E32" s="39"/>
      <c r="F32" s="39"/>
      <c r="G32" s="39"/>
      <c r="H32" s="39"/>
      <c r="I32" s="39"/>
      <c r="J32" s="39"/>
      <c r="K32" s="147">
        <f>ROUND(K81, 2)</f>
        <v>0</v>
      </c>
      <c r="L32" s="39"/>
      <c r="M32" s="136"/>
      <c r="S32" s="39"/>
      <c r="T32" s="39"/>
      <c r="U32" s="39"/>
      <c r="V32" s="39"/>
      <c r="W32" s="39"/>
      <c r="X32" s="39"/>
      <c r="Y32" s="39"/>
      <c r="Z32" s="39"/>
      <c r="AA32" s="39"/>
      <c r="AB32" s="39"/>
      <c r="AC32" s="39"/>
      <c r="AD32" s="39"/>
      <c r="AE32" s="39"/>
    </row>
    <row r="33" s="2" customFormat="1" ht="6.96" customHeight="1">
      <c r="A33" s="39"/>
      <c r="B33" s="45"/>
      <c r="C33" s="39"/>
      <c r="D33" s="144"/>
      <c r="E33" s="144"/>
      <c r="F33" s="144"/>
      <c r="G33" s="144"/>
      <c r="H33" s="144"/>
      <c r="I33" s="144"/>
      <c r="J33" s="144"/>
      <c r="K33" s="144"/>
      <c r="L33" s="144"/>
      <c r="M33" s="136"/>
      <c r="S33" s="39"/>
      <c r="T33" s="39"/>
      <c r="U33" s="39"/>
      <c r="V33" s="39"/>
      <c r="W33" s="39"/>
      <c r="X33" s="39"/>
      <c r="Y33" s="39"/>
      <c r="Z33" s="39"/>
      <c r="AA33" s="39"/>
      <c r="AB33" s="39"/>
      <c r="AC33" s="39"/>
      <c r="AD33" s="39"/>
      <c r="AE33" s="39"/>
    </row>
    <row r="34" s="2" customFormat="1" ht="14.4" customHeight="1">
      <c r="A34" s="39"/>
      <c r="B34" s="45"/>
      <c r="C34" s="39"/>
      <c r="D34" s="39"/>
      <c r="E34" s="39"/>
      <c r="F34" s="148" t="s">
        <v>39</v>
      </c>
      <c r="G34" s="39"/>
      <c r="H34" s="39"/>
      <c r="I34" s="148" t="s">
        <v>38</v>
      </c>
      <c r="J34" s="39"/>
      <c r="K34" s="148" t="s">
        <v>40</v>
      </c>
      <c r="L34" s="39"/>
      <c r="M34" s="136"/>
      <c r="S34" s="39"/>
      <c r="T34" s="39"/>
      <c r="U34" s="39"/>
      <c r="V34" s="39"/>
      <c r="W34" s="39"/>
      <c r="X34" s="39"/>
      <c r="Y34" s="39"/>
      <c r="Z34" s="39"/>
      <c r="AA34" s="39"/>
      <c r="AB34" s="39"/>
      <c r="AC34" s="39"/>
      <c r="AD34" s="39"/>
      <c r="AE34" s="39"/>
    </row>
    <row r="35" s="2" customFormat="1" ht="14.4" customHeight="1">
      <c r="A35" s="39"/>
      <c r="B35" s="45"/>
      <c r="C35" s="39"/>
      <c r="D35" s="149" t="s">
        <v>41</v>
      </c>
      <c r="E35" s="134" t="s">
        <v>42</v>
      </c>
      <c r="F35" s="145">
        <f>ROUND((SUM(BE81:BE90)),  2)</f>
        <v>0</v>
      </c>
      <c r="G35" s="39"/>
      <c r="H35" s="39"/>
      <c r="I35" s="150">
        <v>0.20999999999999999</v>
      </c>
      <c r="J35" s="39"/>
      <c r="K35" s="145">
        <f>ROUND(((SUM(BE81:BE90))*I35),  2)</f>
        <v>0</v>
      </c>
      <c r="L35" s="39"/>
      <c r="M35" s="136"/>
      <c r="S35" s="39"/>
      <c r="T35" s="39"/>
      <c r="U35" s="39"/>
      <c r="V35" s="39"/>
      <c r="W35" s="39"/>
      <c r="X35" s="39"/>
      <c r="Y35" s="39"/>
      <c r="Z35" s="39"/>
      <c r="AA35" s="39"/>
      <c r="AB35" s="39"/>
      <c r="AC35" s="39"/>
      <c r="AD35" s="39"/>
      <c r="AE35" s="39"/>
    </row>
    <row r="36" s="2" customFormat="1" ht="14.4" customHeight="1">
      <c r="A36" s="39"/>
      <c r="B36" s="45"/>
      <c r="C36" s="39"/>
      <c r="D36" s="39"/>
      <c r="E36" s="134" t="s">
        <v>43</v>
      </c>
      <c r="F36" s="145">
        <f>ROUND((SUM(BF81:BF90)),  2)</f>
        <v>0</v>
      </c>
      <c r="G36" s="39"/>
      <c r="H36" s="39"/>
      <c r="I36" s="150">
        <v>0.14999999999999999</v>
      </c>
      <c r="J36" s="39"/>
      <c r="K36" s="145">
        <f>ROUND(((SUM(BF81:BF90))*I36),  2)</f>
        <v>0</v>
      </c>
      <c r="L36" s="39"/>
      <c r="M36" s="136"/>
      <c r="S36" s="39"/>
      <c r="T36" s="39"/>
      <c r="U36" s="39"/>
      <c r="V36" s="39"/>
      <c r="W36" s="39"/>
      <c r="X36" s="39"/>
      <c r="Y36" s="39"/>
      <c r="Z36" s="39"/>
      <c r="AA36" s="39"/>
      <c r="AB36" s="39"/>
      <c r="AC36" s="39"/>
      <c r="AD36" s="39"/>
      <c r="AE36" s="39"/>
    </row>
    <row r="37" hidden="1" s="2" customFormat="1" ht="14.4" customHeight="1">
      <c r="A37" s="39"/>
      <c r="B37" s="45"/>
      <c r="C37" s="39"/>
      <c r="D37" s="39"/>
      <c r="E37" s="134" t="s">
        <v>44</v>
      </c>
      <c r="F37" s="145">
        <f>ROUND((SUM(BG81:BG90)),  2)</f>
        <v>0</v>
      </c>
      <c r="G37" s="39"/>
      <c r="H37" s="39"/>
      <c r="I37" s="150">
        <v>0.20999999999999999</v>
      </c>
      <c r="J37" s="39"/>
      <c r="K37" s="145">
        <f>0</f>
        <v>0</v>
      </c>
      <c r="L37" s="39"/>
      <c r="M37" s="136"/>
      <c r="S37" s="39"/>
      <c r="T37" s="39"/>
      <c r="U37" s="39"/>
      <c r="V37" s="39"/>
      <c r="W37" s="39"/>
      <c r="X37" s="39"/>
      <c r="Y37" s="39"/>
      <c r="Z37" s="39"/>
      <c r="AA37" s="39"/>
      <c r="AB37" s="39"/>
      <c r="AC37" s="39"/>
      <c r="AD37" s="39"/>
      <c r="AE37" s="39"/>
    </row>
    <row r="38" hidden="1" s="2" customFormat="1" ht="14.4" customHeight="1">
      <c r="A38" s="39"/>
      <c r="B38" s="45"/>
      <c r="C38" s="39"/>
      <c r="D38" s="39"/>
      <c r="E38" s="134" t="s">
        <v>45</v>
      </c>
      <c r="F38" s="145">
        <f>ROUND((SUM(BH81:BH90)),  2)</f>
        <v>0</v>
      </c>
      <c r="G38" s="39"/>
      <c r="H38" s="39"/>
      <c r="I38" s="150">
        <v>0.14999999999999999</v>
      </c>
      <c r="J38" s="39"/>
      <c r="K38" s="145">
        <f>0</f>
        <v>0</v>
      </c>
      <c r="L38" s="39"/>
      <c r="M38" s="136"/>
      <c r="S38" s="39"/>
      <c r="T38" s="39"/>
      <c r="U38" s="39"/>
      <c r="V38" s="39"/>
      <c r="W38" s="39"/>
      <c r="X38" s="39"/>
      <c r="Y38" s="39"/>
      <c r="Z38" s="39"/>
      <c r="AA38" s="39"/>
      <c r="AB38" s="39"/>
      <c r="AC38" s="39"/>
      <c r="AD38" s="39"/>
      <c r="AE38" s="39"/>
    </row>
    <row r="39" hidden="1" s="2" customFormat="1" ht="14.4" customHeight="1">
      <c r="A39" s="39"/>
      <c r="B39" s="45"/>
      <c r="C39" s="39"/>
      <c r="D39" s="39"/>
      <c r="E39" s="134" t="s">
        <v>46</v>
      </c>
      <c r="F39" s="145">
        <f>ROUND((SUM(BI81:BI90)),  2)</f>
        <v>0</v>
      </c>
      <c r="G39" s="39"/>
      <c r="H39" s="39"/>
      <c r="I39" s="150">
        <v>0</v>
      </c>
      <c r="J39" s="39"/>
      <c r="K39" s="145">
        <f>0</f>
        <v>0</v>
      </c>
      <c r="L39" s="39"/>
      <c r="M39" s="13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136"/>
      <c r="S40" s="39"/>
      <c r="T40" s="39"/>
      <c r="U40" s="39"/>
      <c r="V40" s="39"/>
      <c r="W40" s="39"/>
      <c r="X40" s="39"/>
      <c r="Y40" s="39"/>
      <c r="Z40" s="39"/>
      <c r="AA40" s="39"/>
      <c r="AB40" s="39"/>
      <c r="AC40" s="39"/>
      <c r="AD40" s="39"/>
      <c r="AE40" s="39"/>
    </row>
    <row r="41" s="2" customFormat="1" ht="25.44" customHeight="1">
      <c r="A41" s="39"/>
      <c r="B41" s="45"/>
      <c r="C41" s="151"/>
      <c r="D41" s="152" t="s">
        <v>47</v>
      </c>
      <c r="E41" s="153"/>
      <c r="F41" s="153"/>
      <c r="G41" s="154" t="s">
        <v>48</v>
      </c>
      <c r="H41" s="155" t="s">
        <v>49</v>
      </c>
      <c r="I41" s="153"/>
      <c r="J41" s="153"/>
      <c r="K41" s="156">
        <f>SUM(K32:K39)</f>
        <v>0</v>
      </c>
      <c r="L41" s="157"/>
      <c r="M41" s="136"/>
      <c r="S41" s="39"/>
      <c r="T41" s="39"/>
      <c r="U41" s="39"/>
      <c r="V41" s="39"/>
      <c r="W41" s="39"/>
      <c r="X41" s="39"/>
      <c r="Y41" s="39"/>
      <c r="Z41" s="39"/>
      <c r="AA41" s="39"/>
      <c r="AB41" s="39"/>
      <c r="AC41" s="39"/>
      <c r="AD41" s="39"/>
      <c r="AE41" s="39"/>
    </row>
    <row r="42" s="2" customFormat="1" ht="14.4" customHeight="1">
      <c r="A42" s="39"/>
      <c r="B42" s="158"/>
      <c r="C42" s="159"/>
      <c r="D42" s="159"/>
      <c r="E42" s="159"/>
      <c r="F42" s="159"/>
      <c r="G42" s="159"/>
      <c r="H42" s="159"/>
      <c r="I42" s="159"/>
      <c r="J42" s="159"/>
      <c r="K42" s="159"/>
      <c r="L42" s="159"/>
      <c r="M42" s="136"/>
      <c r="S42" s="39"/>
      <c r="T42" s="39"/>
      <c r="U42" s="39"/>
      <c r="V42" s="39"/>
      <c r="W42" s="39"/>
      <c r="X42" s="39"/>
      <c r="Y42" s="39"/>
      <c r="Z42" s="39"/>
      <c r="AA42" s="39"/>
      <c r="AB42" s="39"/>
      <c r="AC42" s="39"/>
      <c r="AD42" s="39"/>
      <c r="AE42" s="39"/>
    </row>
    <row r="46" s="2" customFormat="1" ht="6.96" customHeight="1">
      <c r="A46" s="39"/>
      <c r="B46" s="160"/>
      <c r="C46" s="161"/>
      <c r="D46" s="161"/>
      <c r="E46" s="161"/>
      <c r="F46" s="161"/>
      <c r="G46" s="161"/>
      <c r="H46" s="161"/>
      <c r="I46" s="161"/>
      <c r="J46" s="161"/>
      <c r="K46" s="161"/>
      <c r="L46" s="161"/>
      <c r="M46" s="136"/>
      <c r="S46" s="39"/>
      <c r="T46" s="39"/>
      <c r="U46" s="39"/>
      <c r="V46" s="39"/>
      <c r="W46" s="39"/>
      <c r="X46" s="39"/>
      <c r="Y46" s="39"/>
      <c r="Z46" s="39"/>
      <c r="AA46" s="39"/>
      <c r="AB46" s="39"/>
      <c r="AC46" s="39"/>
      <c r="AD46" s="39"/>
      <c r="AE46" s="39"/>
    </row>
    <row r="47" s="2" customFormat="1" ht="24.96" customHeight="1">
      <c r="A47" s="39"/>
      <c r="B47" s="40"/>
      <c r="C47" s="24" t="s">
        <v>104</v>
      </c>
      <c r="D47" s="41"/>
      <c r="E47" s="41"/>
      <c r="F47" s="41"/>
      <c r="G47" s="41"/>
      <c r="H47" s="41"/>
      <c r="I47" s="41"/>
      <c r="J47" s="41"/>
      <c r="K47" s="41"/>
      <c r="L47" s="41"/>
      <c r="M47" s="13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41"/>
      <c r="M48" s="136"/>
      <c r="S48" s="39"/>
      <c r="T48" s="39"/>
      <c r="U48" s="39"/>
      <c r="V48" s="39"/>
      <c r="W48" s="39"/>
      <c r="X48" s="39"/>
      <c r="Y48" s="39"/>
      <c r="Z48" s="39"/>
      <c r="AA48" s="39"/>
      <c r="AB48" s="39"/>
      <c r="AC48" s="39"/>
      <c r="AD48" s="39"/>
      <c r="AE48" s="39"/>
    </row>
    <row r="49" s="2" customFormat="1" ht="12" customHeight="1">
      <c r="A49" s="39"/>
      <c r="B49" s="40"/>
      <c r="C49" s="33" t="s">
        <v>17</v>
      </c>
      <c r="D49" s="41"/>
      <c r="E49" s="41"/>
      <c r="F49" s="41"/>
      <c r="G49" s="41"/>
      <c r="H49" s="41"/>
      <c r="I49" s="41"/>
      <c r="J49" s="41"/>
      <c r="K49" s="41"/>
      <c r="L49" s="41"/>
      <c r="M49" s="136"/>
      <c r="S49" s="39"/>
      <c r="T49" s="39"/>
      <c r="U49" s="39"/>
      <c r="V49" s="39"/>
      <c r="W49" s="39"/>
      <c r="X49" s="39"/>
      <c r="Y49" s="39"/>
      <c r="Z49" s="39"/>
      <c r="AA49" s="39"/>
      <c r="AB49" s="39"/>
      <c r="AC49" s="39"/>
      <c r="AD49" s="39"/>
      <c r="AE49" s="39"/>
    </row>
    <row r="50" s="2" customFormat="1" ht="16.5" customHeight="1">
      <c r="A50" s="39"/>
      <c r="B50" s="40"/>
      <c r="C50" s="41"/>
      <c r="D50" s="41"/>
      <c r="E50" s="162" t="str">
        <f>E7</f>
        <v>Oprava staniční koleje v žst. Ústí n.L západ 2, 2b.SK</v>
      </c>
      <c r="F50" s="33"/>
      <c r="G50" s="33"/>
      <c r="H50" s="33"/>
      <c r="I50" s="41"/>
      <c r="J50" s="41"/>
      <c r="K50" s="41"/>
      <c r="L50" s="41"/>
      <c r="M50" s="136"/>
      <c r="S50" s="39"/>
      <c r="T50" s="39"/>
      <c r="U50" s="39"/>
      <c r="V50" s="39"/>
      <c r="W50" s="39"/>
      <c r="X50" s="39"/>
      <c r="Y50" s="39"/>
      <c r="Z50" s="39"/>
      <c r="AA50" s="39"/>
      <c r="AB50" s="39"/>
      <c r="AC50" s="39"/>
      <c r="AD50" s="39"/>
      <c r="AE50" s="39"/>
    </row>
    <row r="51" s="2" customFormat="1" ht="12" customHeight="1">
      <c r="A51" s="39"/>
      <c r="B51" s="40"/>
      <c r="C51" s="33" t="s">
        <v>100</v>
      </c>
      <c r="D51" s="41"/>
      <c r="E51" s="41"/>
      <c r="F51" s="41"/>
      <c r="G51" s="41"/>
      <c r="H51" s="41"/>
      <c r="I51" s="41"/>
      <c r="J51" s="41"/>
      <c r="K51" s="41"/>
      <c r="L51" s="41"/>
      <c r="M51" s="136"/>
      <c r="S51" s="39"/>
      <c r="T51" s="39"/>
      <c r="U51" s="39"/>
      <c r="V51" s="39"/>
      <c r="W51" s="39"/>
      <c r="X51" s="39"/>
      <c r="Y51" s="39"/>
      <c r="Z51" s="39"/>
      <c r="AA51" s="39"/>
      <c r="AB51" s="39"/>
      <c r="AC51" s="39"/>
      <c r="AD51" s="39"/>
      <c r="AE51" s="39"/>
    </row>
    <row r="52" s="2" customFormat="1" ht="16.5" customHeight="1">
      <c r="A52" s="39"/>
      <c r="B52" s="40"/>
      <c r="C52" s="41"/>
      <c r="D52" s="41"/>
      <c r="E52" s="70" t="str">
        <f>E9</f>
        <v>07 - Materiál dodávaný objednatelem NEOCEŇOVAT</v>
      </c>
      <c r="F52" s="41"/>
      <c r="G52" s="41"/>
      <c r="H52" s="41"/>
      <c r="I52" s="41"/>
      <c r="J52" s="41"/>
      <c r="K52" s="41"/>
      <c r="L52" s="41"/>
      <c r="M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41"/>
      <c r="M53" s="136"/>
      <c r="S53" s="39"/>
      <c r="T53" s="39"/>
      <c r="U53" s="39"/>
      <c r="V53" s="39"/>
      <c r="W53" s="39"/>
      <c r="X53" s="39"/>
      <c r="Y53" s="39"/>
      <c r="Z53" s="39"/>
      <c r="AA53" s="39"/>
      <c r="AB53" s="39"/>
      <c r="AC53" s="39"/>
      <c r="AD53" s="39"/>
      <c r="AE53" s="39"/>
    </row>
    <row r="54" s="2" customFormat="1" ht="12" customHeight="1">
      <c r="A54" s="39"/>
      <c r="B54" s="40"/>
      <c r="C54" s="33" t="s">
        <v>22</v>
      </c>
      <c r="D54" s="41"/>
      <c r="E54" s="41"/>
      <c r="F54" s="28" t="str">
        <f>F12</f>
        <v xml:space="preserve"> </v>
      </c>
      <c r="G54" s="41"/>
      <c r="H54" s="41"/>
      <c r="I54" s="33" t="s">
        <v>24</v>
      </c>
      <c r="J54" s="73" t="str">
        <f>IF(J12="","",J12)</f>
        <v>26. 10. 2022</v>
      </c>
      <c r="K54" s="41"/>
      <c r="L54" s="41"/>
      <c r="M54" s="13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41"/>
      <c r="M55" s="136"/>
      <c r="S55" s="39"/>
      <c r="T55" s="39"/>
      <c r="U55" s="39"/>
      <c r="V55" s="39"/>
      <c r="W55" s="39"/>
      <c r="X55" s="39"/>
      <c r="Y55" s="39"/>
      <c r="Z55" s="39"/>
      <c r="AA55" s="39"/>
      <c r="AB55" s="39"/>
      <c r="AC55" s="39"/>
      <c r="AD55" s="39"/>
      <c r="AE55" s="39"/>
    </row>
    <row r="56" s="2" customFormat="1" ht="15.15" customHeight="1">
      <c r="A56" s="39"/>
      <c r="B56" s="40"/>
      <c r="C56" s="33" t="s">
        <v>26</v>
      </c>
      <c r="D56" s="41"/>
      <c r="E56" s="41"/>
      <c r="F56" s="28" t="str">
        <f>E15</f>
        <v>OŘ Ústí nad Labem</v>
      </c>
      <c r="G56" s="41"/>
      <c r="H56" s="41"/>
      <c r="I56" s="33" t="s">
        <v>32</v>
      </c>
      <c r="J56" s="37" t="str">
        <f>E21</f>
        <v xml:space="preserve"> </v>
      </c>
      <c r="K56" s="41"/>
      <c r="L56" s="41"/>
      <c r="M56" s="136"/>
      <c r="S56" s="39"/>
      <c r="T56" s="39"/>
      <c r="U56" s="39"/>
      <c r="V56" s="39"/>
      <c r="W56" s="39"/>
      <c r="X56" s="39"/>
      <c r="Y56" s="39"/>
      <c r="Z56" s="39"/>
      <c r="AA56" s="39"/>
      <c r="AB56" s="39"/>
      <c r="AC56" s="39"/>
      <c r="AD56" s="39"/>
      <c r="AE56" s="39"/>
    </row>
    <row r="57" s="2" customFormat="1" ht="15.15" customHeight="1">
      <c r="A57" s="39"/>
      <c r="B57" s="40"/>
      <c r="C57" s="33" t="s">
        <v>30</v>
      </c>
      <c r="D57" s="41"/>
      <c r="E57" s="41"/>
      <c r="F57" s="28" t="str">
        <f>IF(E18="","",E18)</f>
        <v>Vyplň údaj</v>
      </c>
      <c r="G57" s="41"/>
      <c r="H57" s="41"/>
      <c r="I57" s="33" t="s">
        <v>33</v>
      </c>
      <c r="J57" s="37" t="str">
        <f>E24</f>
        <v>Tomáš Šrédl</v>
      </c>
      <c r="K57" s="41"/>
      <c r="L57" s="41"/>
      <c r="M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41"/>
      <c r="M58" s="136"/>
      <c r="S58" s="39"/>
      <c r="T58" s="39"/>
      <c r="U58" s="39"/>
      <c r="V58" s="39"/>
      <c r="W58" s="39"/>
      <c r="X58" s="39"/>
      <c r="Y58" s="39"/>
      <c r="Z58" s="39"/>
      <c r="AA58" s="39"/>
      <c r="AB58" s="39"/>
      <c r="AC58" s="39"/>
      <c r="AD58" s="39"/>
      <c r="AE58" s="39"/>
    </row>
    <row r="59" s="2" customFormat="1" ht="29.28" customHeight="1">
      <c r="A59" s="39"/>
      <c r="B59" s="40"/>
      <c r="C59" s="163" t="s">
        <v>105</v>
      </c>
      <c r="D59" s="164"/>
      <c r="E59" s="164"/>
      <c r="F59" s="164"/>
      <c r="G59" s="164"/>
      <c r="H59" s="164"/>
      <c r="I59" s="165" t="s">
        <v>106</v>
      </c>
      <c r="J59" s="165" t="s">
        <v>107</v>
      </c>
      <c r="K59" s="165" t="s">
        <v>108</v>
      </c>
      <c r="L59" s="164"/>
      <c r="M59" s="13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41"/>
      <c r="M60" s="136"/>
      <c r="S60" s="39"/>
      <c r="T60" s="39"/>
      <c r="U60" s="39"/>
      <c r="V60" s="39"/>
      <c r="W60" s="39"/>
      <c r="X60" s="39"/>
      <c r="Y60" s="39"/>
      <c r="Z60" s="39"/>
      <c r="AA60" s="39"/>
      <c r="AB60" s="39"/>
      <c r="AC60" s="39"/>
      <c r="AD60" s="39"/>
      <c r="AE60" s="39"/>
    </row>
    <row r="61" s="2" customFormat="1" ht="22.8" customHeight="1">
      <c r="A61" s="39"/>
      <c r="B61" s="40"/>
      <c r="C61" s="166" t="s">
        <v>71</v>
      </c>
      <c r="D61" s="41"/>
      <c r="E61" s="41"/>
      <c r="F61" s="41"/>
      <c r="G61" s="41"/>
      <c r="H61" s="41"/>
      <c r="I61" s="103">
        <f>Q81</f>
        <v>0</v>
      </c>
      <c r="J61" s="103">
        <f>R81</f>
        <v>0</v>
      </c>
      <c r="K61" s="103">
        <f>K81</f>
        <v>0</v>
      </c>
      <c r="L61" s="41"/>
      <c r="M61" s="136"/>
      <c r="S61" s="39"/>
      <c r="T61" s="39"/>
      <c r="U61" s="39"/>
      <c r="V61" s="39"/>
      <c r="W61" s="39"/>
      <c r="X61" s="39"/>
      <c r="Y61" s="39"/>
      <c r="Z61" s="39"/>
      <c r="AA61" s="39"/>
      <c r="AB61" s="39"/>
      <c r="AC61" s="39"/>
      <c r="AD61" s="39"/>
      <c r="AE61" s="39"/>
      <c r="AU61" s="18" t="s">
        <v>109</v>
      </c>
    </row>
    <row r="62" s="2" customFormat="1" ht="21.84" customHeight="1">
      <c r="A62" s="39"/>
      <c r="B62" s="40"/>
      <c r="C62" s="41"/>
      <c r="D62" s="41"/>
      <c r="E62" s="41"/>
      <c r="F62" s="41"/>
      <c r="G62" s="41"/>
      <c r="H62" s="41"/>
      <c r="I62" s="41"/>
      <c r="J62" s="41"/>
      <c r="K62" s="41"/>
      <c r="L62" s="41"/>
      <c r="M62" s="136"/>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61"/>
      <c r="M63" s="136"/>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63"/>
      <c r="M67" s="136"/>
      <c r="S67" s="39"/>
      <c r="T67" s="39"/>
      <c r="U67" s="39"/>
      <c r="V67" s="39"/>
      <c r="W67" s="39"/>
      <c r="X67" s="39"/>
      <c r="Y67" s="39"/>
      <c r="Z67" s="39"/>
      <c r="AA67" s="39"/>
      <c r="AB67" s="39"/>
      <c r="AC67" s="39"/>
      <c r="AD67" s="39"/>
      <c r="AE67" s="39"/>
    </row>
    <row r="68" s="2" customFormat="1" ht="24.96" customHeight="1">
      <c r="A68" s="39"/>
      <c r="B68" s="40"/>
      <c r="C68" s="24" t="s">
        <v>112</v>
      </c>
      <c r="D68" s="41"/>
      <c r="E68" s="41"/>
      <c r="F68" s="41"/>
      <c r="G68" s="41"/>
      <c r="H68" s="41"/>
      <c r="I68" s="41"/>
      <c r="J68" s="41"/>
      <c r="K68" s="41"/>
      <c r="L68" s="41"/>
      <c r="M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41"/>
      <c r="M69" s="136"/>
      <c r="S69" s="39"/>
      <c r="T69" s="39"/>
      <c r="U69" s="39"/>
      <c r="V69" s="39"/>
      <c r="W69" s="39"/>
      <c r="X69" s="39"/>
      <c r="Y69" s="39"/>
      <c r="Z69" s="39"/>
      <c r="AA69" s="39"/>
      <c r="AB69" s="39"/>
      <c r="AC69" s="39"/>
      <c r="AD69" s="39"/>
      <c r="AE69" s="39"/>
    </row>
    <row r="70" s="2" customFormat="1" ht="12" customHeight="1">
      <c r="A70" s="39"/>
      <c r="B70" s="40"/>
      <c r="C70" s="33" t="s">
        <v>17</v>
      </c>
      <c r="D70" s="41"/>
      <c r="E70" s="41"/>
      <c r="F70" s="41"/>
      <c r="G70" s="41"/>
      <c r="H70" s="41"/>
      <c r="I70" s="41"/>
      <c r="J70" s="41"/>
      <c r="K70" s="41"/>
      <c r="L70" s="41"/>
      <c r="M70" s="136"/>
      <c r="S70" s="39"/>
      <c r="T70" s="39"/>
      <c r="U70" s="39"/>
      <c r="V70" s="39"/>
      <c r="W70" s="39"/>
      <c r="X70" s="39"/>
      <c r="Y70" s="39"/>
      <c r="Z70" s="39"/>
      <c r="AA70" s="39"/>
      <c r="AB70" s="39"/>
      <c r="AC70" s="39"/>
      <c r="AD70" s="39"/>
      <c r="AE70" s="39"/>
    </row>
    <row r="71" s="2" customFormat="1" ht="16.5" customHeight="1">
      <c r="A71" s="39"/>
      <c r="B71" s="40"/>
      <c r="C71" s="41"/>
      <c r="D71" s="41"/>
      <c r="E71" s="162" t="str">
        <f>E7</f>
        <v>Oprava staniční koleje v žst. Ústí n.L západ 2, 2b.SK</v>
      </c>
      <c r="F71" s="33"/>
      <c r="G71" s="33"/>
      <c r="H71" s="33"/>
      <c r="I71" s="41"/>
      <c r="J71" s="41"/>
      <c r="K71" s="41"/>
      <c r="L71" s="41"/>
      <c r="M71" s="136"/>
      <c r="S71" s="39"/>
      <c r="T71" s="39"/>
      <c r="U71" s="39"/>
      <c r="V71" s="39"/>
      <c r="W71" s="39"/>
      <c r="X71" s="39"/>
      <c r="Y71" s="39"/>
      <c r="Z71" s="39"/>
      <c r="AA71" s="39"/>
      <c r="AB71" s="39"/>
      <c r="AC71" s="39"/>
      <c r="AD71" s="39"/>
      <c r="AE71" s="39"/>
    </row>
    <row r="72" s="2" customFormat="1" ht="12" customHeight="1">
      <c r="A72" s="39"/>
      <c r="B72" s="40"/>
      <c r="C72" s="33" t="s">
        <v>100</v>
      </c>
      <c r="D72" s="41"/>
      <c r="E72" s="41"/>
      <c r="F72" s="41"/>
      <c r="G72" s="41"/>
      <c r="H72" s="41"/>
      <c r="I72" s="41"/>
      <c r="J72" s="41"/>
      <c r="K72" s="41"/>
      <c r="L72" s="41"/>
      <c r="M72" s="136"/>
      <c r="S72" s="39"/>
      <c r="T72" s="39"/>
      <c r="U72" s="39"/>
      <c r="V72" s="39"/>
      <c r="W72" s="39"/>
      <c r="X72" s="39"/>
      <c r="Y72" s="39"/>
      <c r="Z72" s="39"/>
      <c r="AA72" s="39"/>
      <c r="AB72" s="39"/>
      <c r="AC72" s="39"/>
      <c r="AD72" s="39"/>
      <c r="AE72" s="39"/>
    </row>
    <row r="73" s="2" customFormat="1" ht="16.5" customHeight="1">
      <c r="A73" s="39"/>
      <c r="B73" s="40"/>
      <c r="C73" s="41"/>
      <c r="D73" s="41"/>
      <c r="E73" s="70" t="str">
        <f>E9</f>
        <v>07 - Materiál dodávaný objednatelem NEOCEŇOVAT</v>
      </c>
      <c r="F73" s="41"/>
      <c r="G73" s="41"/>
      <c r="H73" s="41"/>
      <c r="I73" s="41"/>
      <c r="J73" s="41"/>
      <c r="K73" s="41"/>
      <c r="L73" s="41"/>
      <c r="M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41"/>
      <c r="M74" s="136"/>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 xml:space="preserve"> </v>
      </c>
      <c r="G75" s="41"/>
      <c r="H75" s="41"/>
      <c r="I75" s="33" t="s">
        <v>24</v>
      </c>
      <c r="J75" s="73" t="str">
        <f>IF(J12="","",J12)</f>
        <v>26. 10. 2022</v>
      </c>
      <c r="K75" s="41"/>
      <c r="L75" s="41"/>
      <c r="M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41"/>
      <c r="M76" s="136"/>
      <c r="S76" s="39"/>
      <c r="T76" s="39"/>
      <c r="U76" s="39"/>
      <c r="V76" s="39"/>
      <c r="W76" s="39"/>
      <c r="X76" s="39"/>
      <c r="Y76" s="39"/>
      <c r="Z76" s="39"/>
      <c r="AA76" s="39"/>
      <c r="AB76" s="39"/>
      <c r="AC76" s="39"/>
      <c r="AD76" s="39"/>
      <c r="AE76" s="39"/>
    </row>
    <row r="77" s="2" customFormat="1" ht="15.15" customHeight="1">
      <c r="A77" s="39"/>
      <c r="B77" s="40"/>
      <c r="C77" s="33" t="s">
        <v>26</v>
      </c>
      <c r="D77" s="41"/>
      <c r="E77" s="41"/>
      <c r="F77" s="28" t="str">
        <f>E15</f>
        <v>OŘ Ústí nad Labem</v>
      </c>
      <c r="G77" s="41"/>
      <c r="H77" s="41"/>
      <c r="I77" s="33" t="s">
        <v>32</v>
      </c>
      <c r="J77" s="37" t="str">
        <f>E21</f>
        <v xml:space="preserve"> </v>
      </c>
      <c r="K77" s="41"/>
      <c r="L77" s="41"/>
      <c r="M77" s="136"/>
      <c r="S77" s="39"/>
      <c r="T77" s="39"/>
      <c r="U77" s="39"/>
      <c r="V77" s="39"/>
      <c r="W77" s="39"/>
      <c r="X77" s="39"/>
      <c r="Y77" s="39"/>
      <c r="Z77" s="39"/>
      <c r="AA77" s="39"/>
      <c r="AB77" s="39"/>
      <c r="AC77" s="39"/>
      <c r="AD77" s="39"/>
      <c r="AE77" s="39"/>
    </row>
    <row r="78" s="2" customFormat="1" ht="15.15" customHeight="1">
      <c r="A78" s="39"/>
      <c r="B78" s="40"/>
      <c r="C78" s="33" t="s">
        <v>30</v>
      </c>
      <c r="D78" s="41"/>
      <c r="E78" s="41"/>
      <c r="F78" s="28" t="str">
        <f>IF(E18="","",E18)</f>
        <v>Vyplň údaj</v>
      </c>
      <c r="G78" s="41"/>
      <c r="H78" s="41"/>
      <c r="I78" s="33" t="s">
        <v>33</v>
      </c>
      <c r="J78" s="37" t="str">
        <f>E24</f>
        <v>Tomáš Šrédl</v>
      </c>
      <c r="K78" s="41"/>
      <c r="L78" s="41"/>
      <c r="M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41"/>
      <c r="M79" s="136"/>
      <c r="S79" s="39"/>
      <c r="T79" s="39"/>
      <c r="U79" s="39"/>
      <c r="V79" s="39"/>
      <c r="W79" s="39"/>
      <c r="X79" s="39"/>
      <c r="Y79" s="39"/>
      <c r="Z79" s="39"/>
      <c r="AA79" s="39"/>
      <c r="AB79" s="39"/>
      <c r="AC79" s="39"/>
      <c r="AD79" s="39"/>
      <c r="AE79" s="39"/>
    </row>
    <row r="80" s="11" customFormat="1" ht="29.28" customHeight="1">
      <c r="A80" s="179"/>
      <c r="B80" s="180"/>
      <c r="C80" s="181" t="s">
        <v>113</v>
      </c>
      <c r="D80" s="182" t="s">
        <v>56</v>
      </c>
      <c r="E80" s="182" t="s">
        <v>52</v>
      </c>
      <c r="F80" s="182" t="s">
        <v>53</v>
      </c>
      <c r="G80" s="182" t="s">
        <v>114</v>
      </c>
      <c r="H80" s="182" t="s">
        <v>115</v>
      </c>
      <c r="I80" s="182" t="s">
        <v>116</v>
      </c>
      <c r="J80" s="182" t="s">
        <v>117</v>
      </c>
      <c r="K80" s="182" t="s">
        <v>108</v>
      </c>
      <c r="L80" s="183" t="s">
        <v>118</v>
      </c>
      <c r="M80" s="184"/>
      <c r="N80" s="93" t="s">
        <v>20</v>
      </c>
      <c r="O80" s="94" t="s">
        <v>41</v>
      </c>
      <c r="P80" s="94" t="s">
        <v>119</v>
      </c>
      <c r="Q80" s="94" t="s">
        <v>120</v>
      </c>
      <c r="R80" s="94" t="s">
        <v>121</v>
      </c>
      <c r="S80" s="94" t="s">
        <v>122</v>
      </c>
      <c r="T80" s="94" t="s">
        <v>123</v>
      </c>
      <c r="U80" s="94" t="s">
        <v>124</v>
      </c>
      <c r="V80" s="94" t="s">
        <v>125</v>
      </c>
      <c r="W80" s="94" t="s">
        <v>126</v>
      </c>
      <c r="X80" s="95" t="s">
        <v>127</v>
      </c>
      <c r="Y80" s="179"/>
      <c r="Z80" s="179"/>
      <c r="AA80" s="179"/>
      <c r="AB80" s="179"/>
      <c r="AC80" s="179"/>
      <c r="AD80" s="179"/>
      <c r="AE80" s="179"/>
    </row>
    <row r="81" s="2" customFormat="1" ht="22.8" customHeight="1">
      <c r="A81" s="39"/>
      <c r="B81" s="40"/>
      <c r="C81" s="100" t="s">
        <v>128</v>
      </c>
      <c r="D81" s="41"/>
      <c r="E81" s="41"/>
      <c r="F81" s="41"/>
      <c r="G81" s="41"/>
      <c r="H81" s="41"/>
      <c r="I81" s="41"/>
      <c r="J81" s="41"/>
      <c r="K81" s="185">
        <f>BK81</f>
        <v>0</v>
      </c>
      <c r="L81" s="41"/>
      <c r="M81" s="45"/>
      <c r="N81" s="96"/>
      <c r="O81" s="186"/>
      <c r="P81" s="97"/>
      <c r="Q81" s="187">
        <f>SUM(Q82:Q90)</f>
        <v>0</v>
      </c>
      <c r="R81" s="187">
        <f>SUM(R82:R90)</f>
        <v>0</v>
      </c>
      <c r="S81" s="97"/>
      <c r="T81" s="188">
        <f>SUM(T82:T90)</f>
        <v>0</v>
      </c>
      <c r="U81" s="97"/>
      <c r="V81" s="188">
        <f>SUM(V82:V90)</f>
        <v>187.60000000000002</v>
      </c>
      <c r="W81" s="97"/>
      <c r="X81" s="189">
        <f>SUM(X82:X90)</f>
        <v>0</v>
      </c>
      <c r="Y81" s="39"/>
      <c r="Z81" s="39"/>
      <c r="AA81" s="39"/>
      <c r="AB81" s="39"/>
      <c r="AC81" s="39"/>
      <c r="AD81" s="39"/>
      <c r="AE81" s="39"/>
      <c r="AT81" s="18" t="s">
        <v>72</v>
      </c>
      <c r="AU81" s="18" t="s">
        <v>109</v>
      </c>
      <c r="BK81" s="190">
        <f>SUM(BK82:BK90)</f>
        <v>0</v>
      </c>
    </row>
    <row r="82" s="2" customFormat="1" ht="24.15" customHeight="1">
      <c r="A82" s="39"/>
      <c r="B82" s="40"/>
      <c r="C82" s="239" t="s">
        <v>81</v>
      </c>
      <c r="D82" s="240" t="s">
        <v>168</v>
      </c>
      <c r="E82" s="241" t="s">
        <v>660</v>
      </c>
      <c r="F82" s="242" t="s">
        <v>661</v>
      </c>
      <c r="G82" s="243" t="s">
        <v>137</v>
      </c>
      <c r="H82" s="244">
        <v>556</v>
      </c>
      <c r="I82" s="245"/>
      <c r="J82" s="246"/>
      <c r="K82" s="247">
        <f>ROUND(P82*H82,2)</f>
        <v>0</v>
      </c>
      <c r="L82" s="242" t="s">
        <v>138</v>
      </c>
      <c r="M82" s="248"/>
      <c r="N82" s="249" t="s">
        <v>20</v>
      </c>
      <c r="O82" s="217" t="s">
        <v>42</v>
      </c>
      <c r="P82" s="218">
        <f>I82+J82</f>
        <v>0</v>
      </c>
      <c r="Q82" s="218">
        <f>ROUND(I82*H82,2)</f>
        <v>0</v>
      </c>
      <c r="R82" s="218">
        <f>ROUND(J82*H82,2)</f>
        <v>0</v>
      </c>
      <c r="S82" s="85"/>
      <c r="T82" s="219">
        <f>S82*H82</f>
        <v>0</v>
      </c>
      <c r="U82" s="219">
        <v>0.33000000000000002</v>
      </c>
      <c r="V82" s="219">
        <f>U82*H82</f>
        <v>183.48000000000002</v>
      </c>
      <c r="W82" s="219">
        <v>0</v>
      </c>
      <c r="X82" s="220">
        <f>W82*H82</f>
        <v>0</v>
      </c>
      <c r="Y82" s="39"/>
      <c r="Z82" s="39"/>
      <c r="AA82" s="39"/>
      <c r="AB82" s="39"/>
      <c r="AC82" s="39"/>
      <c r="AD82" s="39"/>
      <c r="AE82" s="39"/>
      <c r="AR82" s="221" t="s">
        <v>171</v>
      </c>
      <c r="AT82" s="221" t="s">
        <v>168</v>
      </c>
      <c r="AU82" s="221" t="s">
        <v>73</v>
      </c>
      <c r="AY82" s="18" t="s">
        <v>131</v>
      </c>
      <c r="BE82" s="222">
        <f>IF(O82="základní",K82,0)</f>
        <v>0</v>
      </c>
      <c r="BF82" s="222">
        <f>IF(O82="snížená",K82,0)</f>
        <v>0</v>
      </c>
      <c r="BG82" s="222">
        <f>IF(O82="zákl. přenesená",K82,0)</f>
        <v>0</v>
      </c>
      <c r="BH82" s="222">
        <f>IF(O82="sníž. přenesená",K82,0)</f>
        <v>0</v>
      </c>
      <c r="BI82" s="222">
        <f>IF(O82="nulová",K82,0)</f>
        <v>0</v>
      </c>
      <c r="BJ82" s="18" t="s">
        <v>81</v>
      </c>
      <c r="BK82" s="222">
        <f>ROUND(P82*H82,2)</f>
        <v>0</v>
      </c>
      <c r="BL82" s="18" t="s">
        <v>139</v>
      </c>
      <c r="BM82" s="221" t="s">
        <v>662</v>
      </c>
    </row>
    <row r="83" s="2" customFormat="1">
      <c r="A83" s="39"/>
      <c r="B83" s="40"/>
      <c r="C83" s="41"/>
      <c r="D83" s="223" t="s">
        <v>141</v>
      </c>
      <c r="E83" s="41"/>
      <c r="F83" s="224" t="s">
        <v>661</v>
      </c>
      <c r="G83" s="41"/>
      <c r="H83" s="41"/>
      <c r="I83" s="225"/>
      <c r="J83" s="225"/>
      <c r="K83" s="41"/>
      <c r="L83" s="41"/>
      <c r="M83" s="45"/>
      <c r="N83" s="226"/>
      <c r="O83" s="227"/>
      <c r="P83" s="85"/>
      <c r="Q83" s="85"/>
      <c r="R83" s="85"/>
      <c r="S83" s="85"/>
      <c r="T83" s="85"/>
      <c r="U83" s="85"/>
      <c r="V83" s="85"/>
      <c r="W83" s="85"/>
      <c r="X83" s="86"/>
      <c r="Y83" s="39"/>
      <c r="Z83" s="39"/>
      <c r="AA83" s="39"/>
      <c r="AB83" s="39"/>
      <c r="AC83" s="39"/>
      <c r="AD83" s="39"/>
      <c r="AE83" s="39"/>
      <c r="AT83" s="18" t="s">
        <v>141</v>
      </c>
      <c r="AU83" s="18" t="s">
        <v>73</v>
      </c>
    </row>
    <row r="84" s="13" customFormat="1">
      <c r="A84" s="13"/>
      <c r="B84" s="228"/>
      <c r="C84" s="229"/>
      <c r="D84" s="223" t="s">
        <v>143</v>
      </c>
      <c r="E84" s="230" t="s">
        <v>20</v>
      </c>
      <c r="F84" s="231" t="s">
        <v>663</v>
      </c>
      <c r="G84" s="229"/>
      <c r="H84" s="232">
        <v>556</v>
      </c>
      <c r="I84" s="233"/>
      <c r="J84" s="233"/>
      <c r="K84" s="229"/>
      <c r="L84" s="229"/>
      <c r="M84" s="234"/>
      <c r="N84" s="235"/>
      <c r="O84" s="236"/>
      <c r="P84" s="236"/>
      <c r="Q84" s="236"/>
      <c r="R84" s="236"/>
      <c r="S84" s="236"/>
      <c r="T84" s="236"/>
      <c r="U84" s="236"/>
      <c r="V84" s="236"/>
      <c r="W84" s="236"/>
      <c r="X84" s="237"/>
      <c r="Y84" s="13"/>
      <c r="Z84" s="13"/>
      <c r="AA84" s="13"/>
      <c r="AB84" s="13"/>
      <c r="AC84" s="13"/>
      <c r="AD84" s="13"/>
      <c r="AE84" s="13"/>
      <c r="AT84" s="238" t="s">
        <v>143</v>
      </c>
      <c r="AU84" s="238" t="s">
        <v>73</v>
      </c>
      <c r="AV84" s="13" t="s">
        <v>83</v>
      </c>
      <c r="AW84" s="13" t="s">
        <v>5</v>
      </c>
      <c r="AX84" s="13" t="s">
        <v>81</v>
      </c>
      <c r="AY84" s="238" t="s">
        <v>131</v>
      </c>
    </row>
    <row r="85" s="2" customFormat="1" ht="24.15" customHeight="1">
      <c r="A85" s="39"/>
      <c r="B85" s="40"/>
      <c r="C85" s="239" t="s">
        <v>83</v>
      </c>
      <c r="D85" s="240" t="s">
        <v>168</v>
      </c>
      <c r="E85" s="241" t="s">
        <v>664</v>
      </c>
      <c r="F85" s="242" t="s">
        <v>665</v>
      </c>
      <c r="G85" s="243" t="s">
        <v>137</v>
      </c>
      <c r="H85" s="244">
        <v>40</v>
      </c>
      <c r="I85" s="245"/>
      <c r="J85" s="246"/>
      <c r="K85" s="247">
        <f>ROUND(P85*H85,2)</f>
        <v>0</v>
      </c>
      <c r="L85" s="242" t="s">
        <v>138</v>
      </c>
      <c r="M85" s="248"/>
      <c r="N85" s="249" t="s">
        <v>20</v>
      </c>
      <c r="O85" s="217" t="s">
        <v>42</v>
      </c>
      <c r="P85" s="218">
        <f>I85+J85</f>
        <v>0</v>
      </c>
      <c r="Q85" s="218">
        <f>ROUND(I85*H85,2)</f>
        <v>0</v>
      </c>
      <c r="R85" s="218">
        <f>ROUND(J85*H85,2)</f>
        <v>0</v>
      </c>
      <c r="S85" s="85"/>
      <c r="T85" s="219">
        <f>S85*H85</f>
        <v>0</v>
      </c>
      <c r="U85" s="219">
        <v>0.10299999999999999</v>
      </c>
      <c r="V85" s="219">
        <f>U85*H85</f>
        <v>4.1200000000000001</v>
      </c>
      <c r="W85" s="219">
        <v>0</v>
      </c>
      <c r="X85" s="220">
        <f>W85*H85</f>
        <v>0</v>
      </c>
      <c r="Y85" s="39"/>
      <c r="Z85" s="39"/>
      <c r="AA85" s="39"/>
      <c r="AB85" s="39"/>
      <c r="AC85" s="39"/>
      <c r="AD85" s="39"/>
      <c r="AE85" s="39"/>
      <c r="AR85" s="221" t="s">
        <v>171</v>
      </c>
      <c r="AT85" s="221" t="s">
        <v>168</v>
      </c>
      <c r="AU85" s="221" t="s">
        <v>73</v>
      </c>
      <c r="AY85" s="18" t="s">
        <v>131</v>
      </c>
      <c r="BE85" s="222">
        <f>IF(O85="základní",K85,0)</f>
        <v>0</v>
      </c>
      <c r="BF85" s="222">
        <f>IF(O85="snížená",K85,0)</f>
        <v>0</v>
      </c>
      <c r="BG85" s="222">
        <f>IF(O85="zákl. přenesená",K85,0)</f>
        <v>0</v>
      </c>
      <c r="BH85" s="222">
        <f>IF(O85="sníž. přenesená",K85,0)</f>
        <v>0</v>
      </c>
      <c r="BI85" s="222">
        <f>IF(O85="nulová",K85,0)</f>
        <v>0</v>
      </c>
      <c r="BJ85" s="18" t="s">
        <v>81</v>
      </c>
      <c r="BK85" s="222">
        <f>ROUND(P85*H85,2)</f>
        <v>0</v>
      </c>
      <c r="BL85" s="18" t="s">
        <v>139</v>
      </c>
      <c r="BM85" s="221" t="s">
        <v>666</v>
      </c>
    </row>
    <row r="86" s="2" customFormat="1">
      <c r="A86" s="39"/>
      <c r="B86" s="40"/>
      <c r="C86" s="41"/>
      <c r="D86" s="223" t="s">
        <v>141</v>
      </c>
      <c r="E86" s="41"/>
      <c r="F86" s="224" t="s">
        <v>665</v>
      </c>
      <c r="G86" s="41"/>
      <c r="H86" s="41"/>
      <c r="I86" s="225"/>
      <c r="J86" s="225"/>
      <c r="K86" s="41"/>
      <c r="L86" s="41"/>
      <c r="M86" s="45"/>
      <c r="N86" s="226"/>
      <c r="O86" s="227"/>
      <c r="P86" s="85"/>
      <c r="Q86" s="85"/>
      <c r="R86" s="85"/>
      <c r="S86" s="85"/>
      <c r="T86" s="85"/>
      <c r="U86" s="85"/>
      <c r="V86" s="85"/>
      <c r="W86" s="85"/>
      <c r="X86" s="86"/>
      <c r="Y86" s="39"/>
      <c r="Z86" s="39"/>
      <c r="AA86" s="39"/>
      <c r="AB86" s="39"/>
      <c r="AC86" s="39"/>
      <c r="AD86" s="39"/>
      <c r="AE86" s="39"/>
      <c r="AT86" s="18" t="s">
        <v>141</v>
      </c>
      <c r="AU86" s="18" t="s">
        <v>73</v>
      </c>
    </row>
    <row r="87" s="13" customFormat="1">
      <c r="A87" s="13"/>
      <c r="B87" s="228"/>
      <c r="C87" s="229"/>
      <c r="D87" s="223" t="s">
        <v>143</v>
      </c>
      <c r="E87" s="230" t="s">
        <v>20</v>
      </c>
      <c r="F87" s="231" t="s">
        <v>667</v>
      </c>
      <c r="G87" s="229"/>
      <c r="H87" s="232">
        <v>23</v>
      </c>
      <c r="I87" s="233"/>
      <c r="J87" s="233"/>
      <c r="K87" s="229"/>
      <c r="L87" s="229"/>
      <c r="M87" s="234"/>
      <c r="N87" s="235"/>
      <c r="O87" s="236"/>
      <c r="P87" s="236"/>
      <c r="Q87" s="236"/>
      <c r="R87" s="236"/>
      <c r="S87" s="236"/>
      <c r="T87" s="236"/>
      <c r="U87" s="236"/>
      <c r="V87" s="236"/>
      <c r="W87" s="236"/>
      <c r="X87" s="237"/>
      <c r="Y87" s="13"/>
      <c r="Z87" s="13"/>
      <c r="AA87" s="13"/>
      <c r="AB87" s="13"/>
      <c r="AC87" s="13"/>
      <c r="AD87" s="13"/>
      <c r="AE87" s="13"/>
      <c r="AT87" s="238" t="s">
        <v>143</v>
      </c>
      <c r="AU87" s="238" t="s">
        <v>73</v>
      </c>
      <c r="AV87" s="13" t="s">
        <v>83</v>
      </c>
      <c r="AW87" s="13" t="s">
        <v>5</v>
      </c>
      <c r="AX87" s="13" t="s">
        <v>73</v>
      </c>
      <c r="AY87" s="238" t="s">
        <v>131</v>
      </c>
    </row>
    <row r="88" s="13" customFormat="1">
      <c r="A88" s="13"/>
      <c r="B88" s="228"/>
      <c r="C88" s="229"/>
      <c r="D88" s="223" t="s">
        <v>143</v>
      </c>
      <c r="E88" s="230" t="s">
        <v>20</v>
      </c>
      <c r="F88" s="231" t="s">
        <v>668</v>
      </c>
      <c r="G88" s="229"/>
      <c r="H88" s="232">
        <v>10</v>
      </c>
      <c r="I88" s="233"/>
      <c r="J88" s="233"/>
      <c r="K88" s="229"/>
      <c r="L88" s="229"/>
      <c r="M88" s="234"/>
      <c r="N88" s="235"/>
      <c r="O88" s="236"/>
      <c r="P88" s="236"/>
      <c r="Q88" s="236"/>
      <c r="R88" s="236"/>
      <c r="S88" s="236"/>
      <c r="T88" s="236"/>
      <c r="U88" s="236"/>
      <c r="V88" s="236"/>
      <c r="W88" s="236"/>
      <c r="X88" s="237"/>
      <c r="Y88" s="13"/>
      <c r="Z88" s="13"/>
      <c r="AA88" s="13"/>
      <c r="AB88" s="13"/>
      <c r="AC88" s="13"/>
      <c r="AD88" s="13"/>
      <c r="AE88" s="13"/>
      <c r="AT88" s="238" t="s">
        <v>143</v>
      </c>
      <c r="AU88" s="238" t="s">
        <v>73</v>
      </c>
      <c r="AV88" s="13" t="s">
        <v>83</v>
      </c>
      <c r="AW88" s="13" t="s">
        <v>5</v>
      </c>
      <c r="AX88" s="13" t="s">
        <v>73</v>
      </c>
      <c r="AY88" s="238" t="s">
        <v>131</v>
      </c>
    </row>
    <row r="89" s="13" customFormat="1">
      <c r="A89" s="13"/>
      <c r="B89" s="228"/>
      <c r="C89" s="229"/>
      <c r="D89" s="223" t="s">
        <v>143</v>
      </c>
      <c r="E89" s="230" t="s">
        <v>20</v>
      </c>
      <c r="F89" s="231" t="s">
        <v>669</v>
      </c>
      <c r="G89" s="229"/>
      <c r="H89" s="232">
        <v>7</v>
      </c>
      <c r="I89" s="233"/>
      <c r="J89" s="233"/>
      <c r="K89" s="229"/>
      <c r="L89" s="229"/>
      <c r="M89" s="234"/>
      <c r="N89" s="235"/>
      <c r="O89" s="236"/>
      <c r="P89" s="236"/>
      <c r="Q89" s="236"/>
      <c r="R89" s="236"/>
      <c r="S89" s="236"/>
      <c r="T89" s="236"/>
      <c r="U89" s="236"/>
      <c r="V89" s="236"/>
      <c r="W89" s="236"/>
      <c r="X89" s="237"/>
      <c r="Y89" s="13"/>
      <c r="Z89" s="13"/>
      <c r="AA89" s="13"/>
      <c r="AB89" s="13"/>
      <c r="AC89" s="13"/>
      <c r="AD89" s="13"/>
      <c r="AE89" s="13"/>
      <c r="AT89" s="238" t="s">
        <v>143</v>
      </c>
      <c r="AU89" s="238" t="s">
        <v>73</v>
      </c>
      <c r="AV89" s="13" t="s">
        <v>83</v>
      </c>
      <c r="AW89" s="13" t="s">
        <v>5</v>
      </c>
      <c r="AX89" s="13" t="s">
        <v>73</v>
      </c>
      <c r="AY89" s="238" t="s">
        <v>131</v>
      </c>
    </row>
    <row r="90" s="15" customFormat="1">
      <c r="A90" s="15"/>
      <c r="B90" s="260"/>
      <c r="C90" s="261"/>
      <c r="D90" s="223" t="s">
        <v>143</v>
      </c>
      <c r="E90" s="262" t="s">
        <v>20</v>
      </c>
      <c r="F90" s="263" t="s">
        <v>207</v>
      </c>
      <c r="G90" s="261"/>
      <c r="H90" s="264">
        <v>40</v>
      </c>
      <c r="I90" s="265"/>
      <c r="J90" s="265"/>
      <c r="K90" s="261"/>
      <c r="L90" s="261"/>
      <c r="M90" s="266"/>
      <c r="N90" s="281"/>
      <c r="O90" s="282"/>
      <c r="P90" s="282"/>
      <c r="Q90" s="282"/>
      <c r="R90" s="282"/>
      <c r="S90" s="282"/>
      <c r="T90" s="282"/>
      <c r="U90" s="282"/>
      <c r="V90" s="282"/>
      <c r="W90" s="282"/>
      <c r="X90" s="283"/>
      <c r="Y90" s="15"/>
      <c r="Z90" s="15"/>
      <c r="AA90" s="15"/>
      <c r="AB90" s="15"/>
      <c r="AC90" s="15"/>
      <c r="AD90" s="15"/>
      <c r="AE90" s="15"/>
      <c r="AT90" s="270" t="s">
        <v>143</v>
      </c>
      <c r="AU90" s="270" t="s">
        <v>73</v>
      </c>
      <c r="AV90" s="15" t="s">
        <v>139</v>
      </c>
      <c r="AW90" s="15" t="s">
        <v>5</v>
      </c>
      <c r="AX90" s="15" t="s">
        <v>81</v>
      </c>
      <c r="AY90" s="270" t="s">
        <v>131</v>
      </c>
    </row>
    <row r="91" s="2" customFormat="1" ht="6.96" customHeight="1">
      <c r="A91" s="39"/>
      <c r="B91" s="60"/>
      <c r="C91" s="61"/>
      <c r="D91" s="61"/>
      <c r="E91" s="61"/>
      <c r="F91" s="61"/>
      <c r="G91" s="61"/>
      <c r="H91" s="61"/>
      <c r="I91" s="61"/>
      <c r="J91" s="61"/>
      <c r="K91" s="61"/>
      <c r="L91" s="61"/>
      <c r="M91" s="45"/>
      <c r="N91" s="39"/>
      <c r="P91" s="39"/>
      <c r="Q91" s="39"/>
      <c r="R91" s="39"/>
      <c r="S91" s="39"/>
      <c r="T91" s="39"/>
      <c r="U91" s="39"/>
      <c r="V91" s="39"/>
      <c r="W91" s="39"/>
      <c r="X91" s="39"/>
      <c r="Y91" s="39"/>
      <c r="Z91" s="39"/>
      <c r="AA91" s="39"/>
      <c r="AB91" s="39"/>
      <c r="AC91" s="39"/>
      <c r="AD91" s="39"/>
      <c r="AE91" s="39"/>
    </row>
  </sheetData>
  <sheetProtection sheet="1" autoFilter="0" formatColumns="0" formatRows="0" objects="1" scenarios="1" spinCount="100000" saltValue="wUJ1AeVSjvuuaz8R+uYG3De706XG1AFzXH1kLHOmQ2WVwCQ9YjtrWmqcFQNGxr4bYcnPVTUNKBLTXiIKVm01Pg==" hashValue="Vac+rn13sK8mcHjWyck+NOJG/+1lEGIjlIpiYic2OOKzgLC/D2Uj+jAgluZUYL5iZO9IJRI5Ho+e++gC+J/cWw==" algorithmName="SHA-512" password="CC35"/>
  <autoFilter ref="C80:L90"/>
  <mergeCells count="9">
    <mergeCell ref="E7:H7"/>
    <mergeCell ref="E9:H9"/>
    <mergeCell ref="E18:H18"/>
    <mergeCell ref="E27:H27"/>
    <mergeCell ref="E50:H50"/>
    <mergeCell ref="E52:H52"/>
    <mergeCell ref="E71:H71"/>
    <mergeCell ref="E73:H7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98</v>
      </c>
    </row>
    <row r="3" s="1" customFormat="1" ht="6.96" customHeight="1">
      <c r="B3" s="130"/>
      <c r="C3" s="131"/>
      <c r="D3" s="131"/>
      <c r="E3" s="131"/>
      <c r="F3" s="131"/>
      <c r="G3" s="131"/>
      <c r="H3" s="131"/>
      <c r="I3" s="131"/>
      <c r="J3" s="131"/>
      <c r="K3" s="131"/>
      <c r="L3" s="131"/>
      <c r="M3" s="21"/>
      <c r="AT3" s="18" t="s">
        <v>83</v>
      </c>
    </row>
    <row r="4" s="1" customFormat="1" ht="24.96" customHeight="1">
      <c r="B4" s="21"/>
      <c r="D4" s="132" t="s">
        <v>99</v>
      </c>
      <c r="M4" s="21"/>
      <c r="N4" s="133" t="s">
        <v>11</v>
      </c>
      <c r="AT4" s="18" t="s">
        <v>4</v>
      </c>
    </row>
    <row r="5" s="1" customFormat="1" ht="6.96" customHeight="1">
      <c r="B5" s="21"/>
      <c r="M5" s="21"/>
    </row>
    <row r="6" s="1" customFormat="1" ht="12" customHeight="1">
      <c r="B6" s="21"/>
      <c r="D6" s="134" t="s">
        <v>17</v>
      </c>
      <c r="M6" s="21"/>
    </row>
    <row r="7" s="1" customFormat="1" ht="16.5" customHeight="1">
      <c r="B7" s="21"/>
      <c r="E7" s="135" t="str">
        <f>'Rekapitulace zakázky'!K6</f>
        <v>Oprava staniční koleje v žst. Ústí n.L západ 2, 2b.SK</v>
      </c>
      <c r="F7" s="134"/>
      <c r="G7" s="134"/>
      <c r="H7" s="134"/>
      <c r="M7" s="21"/>
    </row>
    <row r="8" s="2" customFormat="1" ht="12" customHeight="1">
      <c r="A8" s="39"/>
      <c r="B8" s="45"/>
      <c r="C8" s="39"/>
      <c r="D8" s="134" t="s">
        <v>100</v>
      </c>
      <c r="E8" s="39"/>
      <c r="F8" s="39"/>
      <c r="G8" s="39"/>
      <c r="H8" s="39"/>
      <c r="I8" s="39"/>
      <c r="J8" s="39"/>
      <c r="K8" s="39"/>
      <c r="L8" s="39"/>
      <c r="M8" s="136"/>
      <c r="S8" s="39"/>
      <c r="T8" s="39"/>
      <c r="U8" s="39"/>
      <c r="V8" s="39"/>
      <c r="W8" s="39"/>
      <c r="X8" s="39"/>
      <c r="Y8" s="39"/>
      <c r="Z8" s="39"/>
      <c r="AA8" s="39"/>
      <c r="AB8" s="39"/>
      <c r="AC8" s="39"/>
      <c r="AD8" s="39"/>
      <c r="AE8" s="39"/>
    </row>
    <row r="9" s="2" customFormat="1" ht="16.5" customHeight="1">
      <c r="A9" s="39"/>
      <c r="B9" s="45"/>
      <c r="C9" s="39"/>
      <c r="D9" s="39"/>
      <c r="E9" s="137" t="s">
        <v>670</v>
      </c>
      <c r="F9" s="39"/>
      <c r="G9" s="39"/>
      <c r="H9" s="39"/>
      <c r="I9" s="39"/>
      <c r="J9" s="39"/>
      <c r="K9" s="39"/>
      <c r="L9" s="39"/>
      <c r="M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136"/>
      <c r="S10" s="39"/>
      <c r="T10" s="39"/>
      <c r="U10" s="39"/>
      <c r="V10" s="39"/>
      <c r="W10" s="39"/>
      <c r="X10" s="39"/>
      <c r="Y10" s="39"/>
      <c r="Z10" s="39"/>
      <c r="AA10" s="39"/>
      <c r="AB10" s="39"/>
      <c r="AC10" s="39"/>
      <c r="AD10" s="39"/>
      <c r="AE10" s="39"/>
    </row>
    <row r="11" s="2" customFormat="1" ht="12" customHeight="1">
      <c r="A11" s="39"/>
      <c r="B11" s="45"/>
      <c r="C11" s="39"/>
      <c r="D11" s="134" t="s">
        <v>19</v>
      </c>
      <c r="E11" s="39"/>
      <c r="F11" s="138" t="s">
        <v>20</v>
      </c>
      <c r="G11" s="39"/>
      <c r="H11" s="39"/>
      <c r="I11" s="134" t="s">
        <v>21</v>
      </c>
      <c r="J11" s="138" t="s">
        <v>20</v>
      </c>
      <c r="K11" s="39"/>
      <c r="L11" s="39"/>
      <c r="M11" s="136"/>
      <c r="S11" s="39"/>
      <c r="T11" s="39"/>
      <c r="U11" s="39"/>
      <c r="V11" s="39"/>
      <c r="W11" s="39"/>
      <c r="X11" s="39"/>
      <c r="Y11" s="39"/>
      <c r="Z11" s="39"/>
      <c r="AA11" s="39"/>
      <c r="AB11" s="39"/>
      <c r="AC11" s="39"/>
      <c r="AD11" s="39"/>
      <c r="AE11" s="39"/>
    </row>
    <row r="12" s="2" customFormat="1" ht="12" customHeight="1">
      <c r="A12" s="39"/>
      <c r="B12" s="45"/>
      <c r="C12" s="39"/>
      <c r="D12" s="134" t="s">
        <v>22</v>
      </c>
      <c r="E12" s="39"/>
      <c r="F12" s="138" t="s">
        <v>23</v>
      </c>
      <c r="G12" s="39"/>
      <c r="H12" s="39"/>
      <c r="I12" s="134" t="s">
        <v>24</v>
      </c>
      <c r="J12" s="139" t="str">
        <f>'Rekapitulace zakázky'!AN8</f>
        <v>26. 10. 2022</v>
      </c>
      <c r="K12" s="39"/>
      <c r="L12" s="39"/>
      <c r="M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136"/>
      <c r="S13" s="39"/>
      <c r="T13" s="39"/>
      <c r="U13" s="39"/>
      <c r="V13" s="39"/>
      <c r="W13" s="39"/>
      <c r="X13" s="39"/>
      <c r="Y13" s="39"/>
      <c r="Z13" s="39"/>
      <c r="AA13" s="39"/>
      <c r="AB13" s="39"/>
      <c r="AC13" s="39"/>
      <c r="AD13" s="39"/>
      <c r="AE13" s="39"/>
    </row>
    <row r="14" s="2" customFormat="1" ht="12" customHeight="1">
      <c r="A14" s="39"/>
      <c r="B14" s="45"/>
      <c r="C14" s="39"/>
      <c r="D14" s="134" t="s">
        <v>26</v>
      </c>
      <c r="E14" s="39"/>
      <c r="F14" s="39"/>
      <c r="G14" s="39"/>
      <c r="H14" s="39"/>
      <c r="I14" s="134" t="s">
        <v>27</v>
      </c>
      <c r="J14" s="138" t="str">
        <f>IF('Rekapitulace zakázky'!AN10="","",'Rekapitulace zakázky'!AN10)</f>
        <v/>
      </c>
      <c r="K14" s="39"/>
      <c r="L14" s="39"/>
      <c r="M14" s="136"/>
      <c r="S14" s="39"/>
      <c r="T14" s="39"/>
      <c r="U14" s="39"/>
      <c r="V14" s="39"/>
      <c r="W14" s="39"/>
      <c r="X14" s="39"/>
      <c r="Y14" s="39"/>
      <c r="Z14" s="39"/>
      <c r="AA14" s="39"/>
      <c r="AB14" s="39"/>
      <c r="AC14" s="39"/>
      <c r="AD14" s="39"/>
      <c r="AE14" s="39"/>
    </row>
    <row r="15" s="2" customFormat="1" ht="18" customHeight="1">
      <c r="A15" s="39"/>
      <c r="B15" s="45"/>
      <c r="C15" s="39"/>
      <c r="D15" s="39"/>
      <c r="E15" s="138" t="str">
        <f>IF('Rekapitulace zakázky'!E11="","",'Rekapitulace zakázky'!E11)</f>
        <v>OŘ Ústí nad Labem</v>
      </c>
      <c r="F15" s="39"/>
      <c r="G15" s="39"/>
      <c r="H15" s="39"/>
      <c r="I15" s="134" t="s">
        <v>29</v>
      </c>
      <c r="J15" s="138" t="str">
        <f>IF('Rekapitulace zakázky'!AN11="","",'Rekapitulace zakázky'!AN11)</f>
        <v/>
      </c>
      <c r="K15" s="39"/>
      <c r="L15" s="39"/>
      <c r="M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136"/>
      <c r="S16" s="39"/>
      <c r="T16" s="39"/>
      <c r="U16" s="39"/>
      <c r="V16" s="39"/>
      <c r="W16" s="39"/>
      <c r="X16" s="39"/>
      <c r="Y16" s="39"/>
      <c r="Z16" s="39"/>
      <c r="AA16" s="39"/>
      <c r="AB16" s="39"/>
      <c r="AC16" s="39"/>
      <c r="AD16" s="39"/>
      <c r="AE16" s="39"/>
    </row>
    <row r="17" s="2" customFormat="1" ht="12" customHeight="1">
      <c r="A17" s="39"/>
      <c r="B17" s="45"/>
      <c r="C17" s="39"/>
      <c r="D17" s="134" t="s">
        <v>30</v>
      </c>
      <c r="E17" s="39"/>
      <c r="F17" s="39"/>
      <c r="G17" s="39"/>
      <c r="H17" s="39"/>
      <c r="I17" s="134" t="s">
        <v>27</v>
      </c>
      <c r="J17" s="34" t="str">
        <f>'Rekapitulace zakázky'!AN13</f>
        <v>Vyplň údaj</v>
      </c>
      <c r="K17" s="39"/>
      <c r="L17" s="39"/>
      <c r="M17" s="136"/>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8"/>
      <c r="G18" s="138"/>
      <c r="H18" s="138"/>
      <c r="I18" s="134" t="s">
        <v>29</v>
      </c>
      <c r="J18" s="34" t="str">
        <f>'Rekapitulace zakázky'!AN14</f>
        <v>Vyplň údaj</v>
      </c>
      <c r="K18" s="39"/>
      <c r="L18" s="39"/>
      <c r="M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136"/>
      <c r="S19" s="39"/>
      <c r="T19" s="39"/>
      <c r="U19" s="39"/>
      <c r="V19" s="39"/>
      <c r="W19" s="39"/>
      <c r="X19" s="39"/>
      <c r="Y19" s="39"/>
      <c r="Z19" s="39"/>
      <c r="AA19" s="39"/>
      <c r="AB19" s="39"/>
      <c r="AC19" s="39"/>
      <c r="AD19" s="39"/>
      <c r="AE19" s="39"/>
    </row>
    <row r="20" s="2" customFormat="1" ht="12" customHeight="1">
      <c r="A20" s="39"/>
      <c r="B20" s="45"/>
      <c r="C20" s="39"/>
      <c r="D20" s="134" t="s">
        <v>32</v>
      </c>
      <c r="E20" s="39"/>
      <c r="F20" s="39"/>
      <c r="G20" s="39"/>
      <c r="H20" s="39"/>
      <c r="I20" s="134" t="s">
        <v>27</v>
      </c>
      <c r="J20" s="138" t="str">
        <f>IF('Rekapitulace zakázky'!AN16="","",'Rekapitulace zakázky'!AN16)</f>
        <v/>
      </c>
      <c r="K20" s="39"/>
      <c r="L20" s="39"/>
      <c r="M20" s="136"/>
      <c r="S20" s="39"/>
      <c r="T20" s="39"/>
      <c r="U20" s="39"/>
      <c r="V20" s="39"/>
      <c r="W20" s="39"/>
      <c r="X20" s="39"/>
      <c r="Y20" s="39"/>
      <c r="Z20" s="39"/>
      <c r="AA20" s="39"/>
      <c r="AB20" s="39"/>
      <c r="AC20" s="39"/>
      <c r="AD20" s="39"/>
      <c r="AE20" s="39"/>
    </row>
    <row r="21" s="2" customFormat="1" ht="18" customHeight="1">
      <c r="A21" s="39"/>
      <c r="B21" s="45"/>
      <c r="C21" s="39"/>
      <c r="D21" s="39"/>
      <c r="E21" s="138" t="str">
        <f>IF('Rekapitulace zakázky'!E17="","",'Rekapitulace zakázky'!E17)</f>
        <v xml:space="preserve"> </v>
      </c>
      <c r="F21" s="39"/>
      <c r="G21" s="39"/>
      <c r="H21" s="39"/>
      <c r="I21" s="134" t="s">
        <v>29</v>
      </c>
      <c r="J21" s="138" t="str">
        <f>IF('Rekapitulace zakázky'!AN17="","",'Rekapitulace zakázky'!AN17)</f>
        <v/>
      </c>
      <c r="K21" s="39"/>
      <c r="L21" s="39"/>
      <c r="M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136"/>
      <c r="S22" s="39"/>
      <c r="T22" s="39"/>
      <c r="U22" s="39"/>
      <c r="V22" s="39"/>
      <c r="W22" s="39"/>
      <c r="X22" s="39"/>
      <c r="Y22" s="39"/>
      <c r="Z22" s="39"/>
      <c r="AA22" s="39"/>
      <c r="AB22" s="39"/>
      <c r="AC22" s="39"/>
      <c r="AD22" s="39"/>
      <c r="AE22" s="39"/>
    </row>
    <row r="23" s="2" customFormat="1" ht="12" customHeight="1">
      <c r="A23" s="39"/>
      <c r="B23" s="45"/>
      <c r="C23" s="39"/>
      <c r="D23" s="134" t="s">
        <v>33</v>
      </c>
      <c r="E23" s="39"/>
      <c r="F23" s="39"/>
      <c r="G23" s="39"/>
      <c r="H23" s="39"/>
      <c r="I23" s="134" t="s">
        <v>27</v>
      </c>
      <c r="J23" s="138" t="s">
        <v>20</v>
      </c>
      <c r="K23" s="39"/>
      <c r="L23" s="39"/>
      <c r="M23" s="136"/>
      <c r="S23" s="39"/>
      <c r="T23" s="39"/>
      <c r="U23" s="39"/>
      <c r="V23" s="39"/>
      <c r="W23" s="39"/>
      <c r="X23" s="39"/>
      <c r="Y23" s="39"/>
      <c r="Z23" s="39"/>
      <c r="AA23" s="39"/>
      <c r="AB23" s="39"/>
      <c r="AC23" s="39"/>
      <c r="AD23" s="39"/>
      <c r="AE23" s="39"/>
    </row>
    <row r="24" s="2" customFormat="1" ht="18" customHeight="1">
      <c r="A24" s="39"/>
      <c r="B24" s="45"/>
      <c r="C24" s="39"/>
      <c r="D24" s="39"/>
      <c r="E24" s="138" t="s">
        <v>34</v>
      </c>
      <c r="F24" s="39"/>
      <c r="G24" s="39"/>
      <c r="H24" s="39"/>
      <c r="I24" s="134" t="s">
        <v>29</v>
      </c>
      <c r="J24" s="138" t="s">
        <v>20</v>
      </c>
      <c r="K24" s="39"/>
      <c r="L24" s="39"/>
      <c r="M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136"/>
      <c r="S25" s="39"/>
      <c r="T25" s="39"/>
      <c r="U25" s="39"/>
      <c r="V25" s="39"/>
      <c r="W25" s="39"/>
      <c r="X25" s="39"/>
      <c r="Y25" s="39"/>
      <c r="Z25" s="39"/>
      <c r="AA25" s="39"/>
      <c r="AB25" s="39"/>
      <c r="AC25" s="39"/>
      <c r="AD25" s="39"/>
      <c r="AE25" s="39"/>
    </row>
    <row r="26" s="2" customFormat="1" ht="12" customHeight="1">
      <c r="A26" s="39"/>
      <c r="B26" s="45"/>
      <c r="C26" s="39"/>
      <c r="D26" s="134" t="s">
        <v>35</v>
      </c>
      <c r="E26" s="39"/>
      <c r="F26" s="39"/>
      <c r="G26" s="39"/>
      <c r="H26" s="39"/>
      <c r="I26" s="39"/>
      <c r="J26" s="39"/>
      <c r="K26" s="39"/>
      <c r="L26" s="39"/>
      <c r="M26" s="136"/>
      <c r="S26" s="39"/>
      <c r="T26" s="39"/>
      <c r="U26" s="39"/>
      <c r="V26" s="39"/>
      <c r="W26" s="39"/>
      <c r="X26" s="39"/>
      <c r="Y26" s="39"/>
      <c r="Z26" s="39"/>
      <c r="AA26" s="39"/>
      <c r="AB26" s="39"/>
      <c r="AC26" s="39"/>
      <c r="AD26" s="39"/>
      <c r="AE26" s="39"/>
    </row>
    <row r="27" s="8" customFormat="1" ht="16.5" customHeight="1">
      <c r="A27" s="140"/>
      <c r="B27" s="141"/>
      <c r="C27" s="140"/>
      <c r="D27" s="140"/>
      <c r="E27" s="142" t="s">
        <v>20</v>
      </c>
      <c r="F27" s="142"/>
      <c r="G27" s="142"/>
      <c r="H27" s="142"/>
      <c r="I27" s="140"/>
      <c r="J27" s="140"/>
      <c r="K27" s="140"/>
      <c r="L27" s="140"/>
      <c r="M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39"/>
      <c r="M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44"/>
      <c r="M29" s="136"/>
      <c r="S29" s="39"/>
      <c r="T29" s="39"/>
      <c r="U29" s="39"/>
      <c r="V29" s="39"/>
      <c r="W29" s="39"/>
      <c r="X29" s="39"/>
      <c r="Y29" s="39"/>
      <c r="Z29" s="39"/>
      <c r="AA29" s="39"/>
      <c r="AB29" s="39"/>
      <c r="AC29" s="39"/>
      <c r="AD29" s="39"/>
      <c r="AE29" s="39"/>
    </row>
    <row r="30" s="2" customFormat="1">
      <c r="A30" s="39"/>
      <c r="B30" s="45"/>
      <c r="C30" s="39"/>
      <c r="D30" s="39"/>
      <c r="E30" s="134" t="s">
        <v>102</v>
      </c>
      <c r="F30" s="39"/>
      <c r="G30" s="39"/>
      <c r="H30" s="39"/>
      <c r="I30" s="39"/>
      <c r="J30" s="39"/>
      <c r="K30" s="145">
        <f>I61</f>
        <v>0</v>
      </c>
      <c r="L30" s="39"/>
      <c r="M30" s="136"/>
      <c r="S30" s="39"/>
      <c r="T30" s="39"/>
      <c r="U30" s="39"/>
      <c r="V30" s="39"/>
      <c r="W30" s="39"/>
      <c r="X30" s="39"/>
      <c r="Y30" s="39"/>
      <c r="Z30" s="39"/>
      <c r="AA30" s="39"/>
      <c r="AB30" s="39"/>
      <c r="AC30" s="39"/>
      <c r="AD30" s="39"/>
      <c r="AE30" s="39"/>
    </row>
    <row r="31" s="2" customFormat="1">
      <c r="A31" s="39"/>
      <c r="B31" s="45"/>
      <c r="C31" s="39"/>
      <c r="D31" s="39"/>
      <c r="E31" s="134" t="s">
        <v>103</v>
      </c>
      <c r="F31" s="39"/>
      <c r="G31" s="39"/>
      <c r="H31" s="39"/>
      <c r="I31" s="39"/>
      <c r="J31" s="39"/>
      <c r="K31" s="145">
        <f>J61</f>
        <v>0</v>
      </c>
      <c r="L31" s="39"/>
      <c r="M31" s="136"/>
      <c r="S31" s="39"/>
      <c r="T31" s="39"/>
      <c r="U31" s="39"/>
      <c r="V31" s="39"/>
      <c r="W31" s="39"/>
      <c r="X31" s="39"/>
      <c r="Y31" s="39"/>
      <c r="Z31" s="39"/>
      <c r="AA31" s="39"/>
      <c r="AB31" s="39"/>
      <c r="AC31" s="39"/>
      <c r="AD31" s="39"/>
      <c r="AE31" s="39"/>
    </row>
    <row r="32" s="2" customFormat="1" ht="25.44" customHeight="1">
      <c r="A32" s="39"/>
      <c r="B32" s="45"/>
      <c r="C32" s="39"/>
      <c r="D32" s="146" t="s">
        <v>37</v>
      </c>
      <c r="E32" s="39"/>
      <c r="F32" s="39"/>
      <c r="G32" s="39"/>
      <c r="H32" s="39"/>
      <c r="I32" s="39"/>
      <c r="J32" s="39"/>
      <c r="K32" s="147">
        <f>ROUND(K82, 2)</f>
        <v>0</v>
      </c>
      <c r="L32" s="39"/>
      <c r="M32" s="136"/>
      <c r="S32" s="39"/>
      <c r="T32" s="39"/>
      <c r="U32" s="39"/>
      <c r="V32" s="39"/>
      <c r="W32" s="39"/>
      <c r="X32" s="39"/>
      <c r="Y32" s="39"/>
      <c r="Z32" s="39"/>
      <c r="AA32" s="39"/>
      <c r="AB32" s="39"/>
      <c r="AC32" s="39"/>
      <c r="AD32" s="39"/>
      <c r="AE32" s="39"/>
    </row>
    <row r="33" s="2" customFormat="1" ht="6.96" customHeight="1">
      <c r="A33" s="39"/>
      <c r="B33" s="45"/>
      <c r="C33" s="39"/>
      <c r="D33" s="144"/>
      <c r="E33" s="144"/>
      <c r="F33" s="144"/>
      <c r="G33" s="144"/>
      <c r="H33" s="144"/>
      <c r="I33" s="144"/>
      <c r="J33" s="144"/>
      <c r="K33" s="144"/>
      <c r="L33" s="144"/>
      <c r="M33" s="136"/>
      <c r="S33" s="39"/>
      <c r="T33" s="39"/>
      <c r="U33" s="39"/>
      <c r="V33" s="39"/>
      <c r="W33" s="39"/>
      <c r="X33" s="39"/>
      <c r="Y33" s="39"/>
      <c r="Z33" s="39"/>
      <c r="AA33" s="39"/>
      <c r="AB33" s="39"/>
      <c r="AC33" s="39"/>
      <c r="AD33" s="39"/>
      <c r="AE33" s="39"/>
    </row>
    <row r="34" s="2" customFormat="1" ht="14.4" customHeight="1">
      <c r="A34" s="39"/>
      <c r="B34" s="45"/>
      <c r="C34" s="39"/>
      <c r="D34" s="39"/>
      <c r="E34" s="39"/>
      <c r="F34" s="148" t="s">
        <v>39</v>
      </c>
      <c r="G34" s="39"/>
      <c r="H34" s="39"/>
      <c r="I34" s="148" t="s">
        <v>38</v>
      </c>
      <c r="J34" s="39"/>
      <c r="K34" s="148" t="s">
        <v>40</v>
      </c>
      <c r="L34" s="39"/>
      <c r="M34" s="136"/>
      <c r="S34" s="39"/>
      <c r="T34" s="39"/>
      <c r="U34" s="39"/>
      <c r="V34" s="39"/>
      <c r="W34" s="39"/>
      <c r="X34" s="39"/>
      <c r="Y34" s="39"/>
      <c r="Z34" s="39"/>
      <c r="AA34" s="39"/>
      <c r="AB34" s="39"/>
      <c r="AC34" s="39"/>
      <c r="AD34" s="39"/>
      <c r="AE34" s="39"/>
    </row>
    <row r="35" s="2" customFormat="1" ht="14.4" customHeight="1">
      <c r="A35" s="39"/>
      <c r="B35" s="45"/>
      <c r="C35" s="39"/>
      <c r="D35" s="149" t="s">
        <v>41</v>
      </c>
      <c r="E35" s="134" t="s">
        <v>42</v>
      </c>
      <c r="F35" s="145">
        <f>ROUND((SUM(BE82:BE91)),  2)</f>
        <v>0</v>
      </c>
      <c r="G35" s="39"/>
      <c r="H35" s="39"/>
      <c r="I35" s="150">
        <v>0.20999999999999999</v>
      </c>
      <c r="J35" s="39"/>
      <c r="K35" s="145">
        <f>ROUND(((SUM(BE82:BE91))*I35),  2)</f>
        <v>0</v>
      </c>
      <c r="L35" s="39"/>
      <c r="M35" s="136"/>
      <c r="S35" s="39"/>
      <c r="T35" s="39"/>
      <c r="U35" s="39"/>
      <c r="V35" s="39"/>
      <c r="W35" s="39"/>
      <c r="X35" s="39"/>
      <c r="Y35" s="39"/>
      <c r="Z35" s="39"/>
      <c r="AA35" s="39"/>
      <c r="AB35" s="39"/>
      <c r="AC35" s="39"/>
      <c r="AD35" s="39"/>
      <c r="AE35" s="39"/>
    </row>
    <row r="36" s="2" customFormat="1" ht="14.4" customHeight="1">
      <c r="A36" s="39"/>
      <c r="B36" s="45"/>
      <c r="C36" s="39"/>
      <c r="D36" s="39"/>
      <c r="E36" s="134" t="s">
        <v>43</v>
      </c>
      <c r="F36" s="145">
        <f>ROUND((SUM(BF82:BF91)),  2)</f>
        <v>0</v>
      </c>
      <c r="G36" s="39"/>
      <c r="H36" s="39"/>
      <c r="I36" s="150">
        <v>0.14999999999999999</v>
      </c>
      <c r="J36" s="39"/>
      <c r="K36" s="145">
        <f>ROUND(((SUM(BF82:BF91))*I36),  2)</f>
        <v>0</v>
      </c>
      <c r="L36" s="39"/>
      <c r="M36" s="136"/>
      <c r="S36" s="39"/>
      <c r="T36" s="39"/>
      <c r="U36" s="39"/>
      <c r="V36" s="39"/>
      <c r="W36" s="39"/>
      <c r="X36" s="39"/>
      <c r="Y36" s="39"/>
      <c r="Z36" s="39"/>
      <c r="AA36" s="39"/>
      <c r="AB36" s="39"/>
      <c r="AC36" s="39"/>
      <c r="AD36" s="39"/>
      <c r="AE36" s="39"/>
    </row>
    <row r="37" hidden="1" s="2" customFormat="1" ht="14.4" customHeight="1">
      <c r="A37" s="39"/>
      <c r="B37" s="45"/>
      <c r="C37" s="39"/>
      <c r="D37" s="39"/>
      <c r="E37" s="134" t="s">
        <v>44</v>
      </c>
      <c r="F37" s="145">
        <f>ROUND((SUM(BG82:BG91)),  2)</f>
        <v>0</v>
      </c>
      <c r="G37" s="39"/>
      <c r="H37" s="39"/>
      <c r="I37" s="150">
        <v>0.20999999999999999</v>
      </c>
      <c r="J37" s="39"/>
      <c r="K37" s="145">
        <f>0</f>
        <v>0</v>
      </c>
      <c r="L37" s="39"/>
      <c r="M37" s="136"/>
      <c r="S37" s="39"/>
      <c r="T37" s="39"/>
      <c r="U37" s="39"/>
      <c r="V37" s="39"/>
      <c r="W37" s="39"/>
      <c r="X37" s="39"/>
      <c r="Y37" s="39"/>
      <c r="Z37" s="39"/>
      <c r="AA37" s="39"/>
      <c r="AB37" s="39"/>
      <c r="AC37" s="39"/>
      <c r="AD37" s="39"/>
      <c r="AE37" s="39"/>
    </row>
    <row r="38" hidden="1" s="2" customFormat="1" ht="14.4" customHeight="1">
      <c r="A38" s="39"/>
      <c r="B38" s="45"/>
      <c r="C38" s="39"/>
      <c r="D38" s="39"/>
      <c r="E38" s="134" t="s">
        <v>45</v>
      </c>
      <c r="F38" s="145">
        <f>ROUND((SUM(BH82:BH91)),  2)</f>
        <v>0</v>
      </c>
      <c r="G38" s="39"/>
      <c r="H38" s="39"/>
      <c r="I38" s="150">
        <v>0.14999999999999999</v>
      </c>
      <c r="J38" s="39"/>
      <c r="K38" s="145">
        <f>0</f>
        <v>0</v>
      </c>
      <c r="L38" s="39"/>
      <c r="M38" s="136"/>
      <c r="S38" s="39"/>
      <c r="T38" s="39"/>
      <c r="U38" s="39"/>
      <c r="V38" s="39"/>
      <c r="W38" s="39"/>
      <c r="X38" s="39"/>
      <c r="Y38" s="39"/>
      <c r="Z38" s="39"/>
      <c r="AA38" s="39"/>
      <c r="AB38" s="39"/>
      <c r="AC38" s="39"/>
      <c r="AD38" s="39"/>
      <c r="AE38" s="39"/>
    </row>
    <row r="39" hidden="1" s="2" customFormat="1" ht="14.4" customHeight="1">
      <c r="A39" s="39"/>
      <c r="B39" s="45"/>
      <c r="C39" s="39"/>
      <c r="D39" s="39"/>
      <c r="E39" s="134" t="s">
        <v>46</v>
      </c>
      <c r="F39" s="145">
        <f>ROUND((SUM(BI82:BI91)),  2)</f>
        <v>0</v>
      </c>
      <c r="G39" s="39"/>
      <c r="H39" s="39"/>
      <c r="I39" s="150">
        <v>0</v>
      </c>
      <c r="J39" s="39"/>
      <c r="K39" s="145">
        <f>0</f>
        <v>0</v>
      </c>
      <c r="L39" s="39"/>
      <c r="M39" s="13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136"/>
      <c r="S40" s="39"/>
      <c r="T40" s="39"/>
      <c r="U40" s="39"/>
      <c r="V40" s="39"/>
      <c r="W40" s="39"/>
      <c r="X40" s="39"/>
      <c r="Y40" s="39"/>
      <c r="Z40" s="39"/>
      <c r="AA40" s="39"/>
      <c r="AB40" s="39"/>
      <c r="AC40" s="39"/>
      <c r="AD40" s="39"/>
      <c r="AE40" s="39"/>
    </row>
    <row r="41" s="2" customFormat="1" ht="25.44" customHeight="1">
      <c r="A41" s="39"/>
      <c r="B41" s="45"/>
      <c r="C41" s="151"/>
      <c r="D41" s="152" t="s">
        <v>47</v>
      </c>
      <c r="E41" s="153"/>
      <c r="F41" s="153"/>
      <c r="G41" s="154" t="s">
        <v>48</v>
      </c>
      <c r="H41" s="155" t="s">
        <v>49</v>
      </c>
      <c r="I41" s="153"/>
      <c r="J41" s="153"/>
      <c r="K41" s="156">
        <f>SUM(K32:K39)</f>
        <v>0</v>
      </c>
      <c r="L41" s="157"/>
      <c r="M41" s="136"/>
      <c r="S41" s="39"/>
      <c r="T41" s="39"/>
      <c r="U41" s="39"/>
      <c r="V41" s="39"/>
      <c r="W41" s="39"/>
      <c r="X41" s="39"/>
      <c r="Y41" s="39"/>
      <c r="Z41" s="39"/>
      <c r="AA41" s="39"/>
      <c r="AB41" s="39"/>
      <c r="AC41" s="39"/>
      <c r="AD41" s="39"/>
      <c r="AE41" s="39"/>
    </row>
    <row r="42" s="2" customFormat="1" ht="14.4" customHeight="1">
      <c r="A42" s="39"/>
      <c r="B42" s="158"/>
      <c r="C42" s="159"/>
      <c r="D42" s="159"/>
      <c r="E42" s="159"/>
      <c r="F42" s="159"/>
      <c r="G42" s="159"/>
      <c r="H42" s="159"/>
      <c r="I42" s="159"/>
      <c r="J42" s="159"/>
      <c r="K42" s="159"/>
      <c r="L42" s="159"/>
      <c r="M42" s="136"/>
      <c r="S42" s="39"/>
      <c r="T42" s="39"/>
      <c r="U42" s="39"/>
      <c r="V42" s="39"/>
      <c r="W42" s="39"/>
      <c r="X42" s="39"/>
      <c r="Y42" s="39"/>
      <c r="Z42" s="39"/>
      <c r="AA42" s="39"/>
      <c r="AB42" s="39"/>
      <c r="AC42" s="39"/>
      <c r="AD42" s="39"/>
      <c r="AE42" s="39"/>
    </row>
    <row r="46" s="2" customFormat="1" ht="6.96" customHeight="1">
      <c r="A46" s="39"/>
      <c r="B46" s="160"/>
      <c r="C46" s="161"/>
      <c r="D46" s="161"/>
      <c r="E46" s="161"/>
      <c r="F46" s="161"/>
      <c r="G46" s="161"/>
      <c r="H46" s="161"/>
      <c r="I46" s="161"/>
      <c r="J46" s="161"/>
      <c r="K46" s="161"/>
      <c r="L46" s="161"/>
      <c r="M46" s="136"/>
      <c r="S46" s="39"/>
      <c r="T46" s="39"/>
      <c r="U46" s="39"/>
      <c r="V46" s="39"/>
      <c r="W46" s="39"/>
      <c r="X46" s="39"/>
      <c r="Y46" s="39"/>
      <c r="Z46" s="39"/>
      <c r="AA46" s="39"/>
      <c r="AB46" s="39"/>
      <c r="AC46" s="39"/>
      <c r="AD46" s="39"/>
      <c r="AE46" s="39"/>
    </row>
    <row r="47" s="2" customFormat="1" ht="24.96" customHeight="1">
      <c r="A47" s="39"/>
      <c r="B47" s="40"/>
      <c r="C47" s="24" t="s">
        <v>104</v>
      </c>
      <c r="D47" s="41"/>
      <c r="E47" s="41"/>
      <c r="F47" s="41"/>
      <c r="G47" s="41"/>
      <c r="H47" s="41"/>
      <c r="I47" s="41"/>
      <c r="J47" s="41"/>
      <c r="K47" s="41"/>
      <c r="L47" s="41"/>
      <c r="M47" s="13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41"/>
      <c r="M48" s="136"/>
      <c r="S48" s="39"/>
      <c r="T48" s="39"/>
      <c r="U48" s="39"/>
      <c r="V48" s="39"/>
      <c r="W48" s="39"/>
      <c r="X48" s="39"/>
      <c r="Y48" s="39"/>
      <c r="Z48" s="39"/>
      <c r="AA48" s="39"/>
      <c r="AB48" s="39"/>
      <c r="AC48" s="39"/>
      <c r="AD48" s="39"/>
      <c r="AE48" s="39"/>
    </row>
    <row r="49" s="2" customFormat="1" ht="12" customHeight="1">
      <c r="A49" s="39"/>
      <c r="B49" s="40"/>
      <c r="C49" s="33" t="s">
        <v>17</v>
      </c>
      <c r="D49" s="41"/>
      <c r="E49" s="41"/>
      <c r="F49" s="41"/>
      <c r="G49" s="41"/>
      <c r="H49" s="41"/>
      <c r="I49" s="41"/>
      <c r="J49" s="41"/>
      <c r="K49" s="41"/>
      <c r="L49" s="41"/>
      <c r="M49" s="136"/>
      <c r="S49" s="39"/>
      <c r="T49" s="39"/>
      <c r="U49" s="39"/>
      <c r="V49" s="39"/>
      <c r="W49" s="39"/>
      <c r="X49" s="39"/>
      <c r="Y49" s="39"/>
      <c r="Z49" s="39"/>
      <c r="AA49" s="39"/>
      <c r="AB49" s="39"/>
      <c r="AC49" s="39"/>
      <c r="AD49" s="39"/>
      <c r="AE49" s="39"/>
    </row>
    <row r="50" s="2" customFormat="1" ht="16.5" customHeight="1">
      <c r="A50" s="39"/>
      <c r="B50" s="40"/>
      <c r="C50" s="41"/>
      <c r="D50" s="41"/>
      <c r="E50" s="162" t="str">
        <f>E7</f>
        <v>Oprava staniční koleje v žst. Ústí n.L západ 2, 2b.SK</v>
      </c>
      <c r="F50" s="33"/>
      <c r="G50" s="33"/>
      <c r="H50" s="33"/>
      <c r="I50" s="41"/>
      <c r="J50" s="41"/>
      <c r="K50" s="41"/>
      <c r="L50" s="41"/>
      <c r="M50" s="136"/>
      <c r="S50" s="39"/>
      <c r="T50" s="39"/>
      <c r="U50" s="39"/>
      <c r="V50" s="39"/>
      <c r="W50" s="39"/>
      <c r="X50" s="39"/>
      <c r="Y50" s="39"/>
      <c r="Z50" s="39"/>
      <c r="AA50" s="39"/>
      <c r="AB50" s="39"/>
      <c r="AC50" s="39"/>
      <c r="AD50" s="39"/>
      <c r="AE50" s="39"/>
    </row>
    <row r="51" s="2" customFormat="1" ht="12" customHeight="1">
      <c r="A51" s="39"/>
      <c r="B51" s="40"/>
      <c r="C51" s="33" t="s">
        <v>100</v>
      </c>
      <c r="D51" s="41"/>
      <c r="E51" s="41"/>
      <c r="F51" s="41"/>
      <c r="G51" s="41"/>
      <c r="H51" s="41"/>
      <c r="I51" s="41"/>
      <c r="J51" s="41"/>
      <c r="K51" s="41"/>
      <c r="L51" s="41"/>
      <c r="M51" s="136"/>
      <c r="S51" s="39"/>
      <c r="T51" s="39"/>
      <c r="U51" s="39"/>
      <c r="V51" s="39"/>
      <c r="W51" s="39"/>
      <c r="X51" s="39"/>
      <c r="Y51" s="39"/>
      <c r="Z51" s="39"/>
      <c r="AA51" s="39"/>
      <c r="AB51" s="39"/>
      <c r="AC51" s="39"/>
      <c r="AD51" s="39"/>
      <c r="AE51" s="39"/>
    </row>
    <row r="52" s="2" customFormat="1" ht="16.5" customHeight="1">
      <c r="A52" s="39"/>
      <c r="B52" s="40"/>
      <c r="C52" s="41"/>
      <c r="D52" s="41"/>
      <c r="E52" s="70" t="str">
        <f>E9</f>
        <v>08 - VRN</v>
      </c>
      <c r="F52" s="41"/>
      <c r="G52" s="41"/>
      <c r="H52" s="41"/>
      <c r="I52" s="41"/>
      <c r="J52" s="41"/>
      <c r="K52" s="41"/>
      <c r="L52" s="41"/>
      <c r="M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41"/>
      <c r="M53" s="136"/>
      <c r="S53" s="39"/>
      <c r="T53" s="39"/>
      <c r="U53" s="39"/>
      <c r="V53" s="39"/>
      <c r="W53" s="39"/>
      <c r="X53" s="39"/>
      <c r="Y53" s="39"/>
      <c r="Z53" s="39"/>
      <c r="AA53" s="39"/>
      <c r="AB53" s="39"/>
      <c r="AC53" s="39"/>
      <c r="AD53" s="39"/>
      <c r="AE53" s="39"/>
    </row>
    <row r="54" s="2" customFormat="1" ht="12" customHeight="1">
      <c r="A54" s="39"/>
      <c r="B54" s="40"/>
      <c r="C54" s="33" t="s">
        <v>22</v>
      </c>
      <c r="D54" s="41"/>
      <c r="E54" s="41"/>
      <c r="F54" s="28" t="str">
        <f>F12</f>
        <v xml:space="preserve"> </v>
      </c>
      <c r="G54" s="41"/>
      <c r="H54" s="41"/>
      <c r="I54" s="33" t="s">
        <v>24</v>
      </c>
      <c r="J54" s="73" t="str">
        <f>IF(J12="","",J12)</f>
        <v>26. 10. 2022</v>
      </c>
      <c r="K54" s="41"/>
      <c r="L54" s="41"/>
      <c r="M54" s="13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41"/>
      <c r="M55" s="136"/>
      <c r="S55" s="39"/>
      <c r="T55" s="39"/>
      <c r="U55" s="39"/>
      <c r="V55" s="39"/>
      <c r="W55" s="39"/>
      <c r="X55" s="39"/>
      <c r="Y55" s="39"/>
      <c r="Z55" s="39"/>
      <c r="AA55" s="39"/>
      <c r="AB55" s="39"/>
      <c r="AC55" s="39"/>
      <c r="AD55" s="39"/>
      <c r="AE55" s="39"/>
    </row>
    <row r="56" s="2" customFormat="1" ht="15.15" customHeight="1">
      <c r="A56" s="39"/>
      <c r="B56" s="40"/>
      <c r="C56" s="33" t="s">
        <v>26</v>
      </c>
      <c r="D56" s="41"/>
      <c r="E56" s="41"/>
      <c r="F56" s="28" t="str">
        <f>E15</f>
        <v>OŘ Ústí nad Labem</v>
      </c>
      <c r="G56" s="41"/>
      <c r="H56" s="41"/>
      <c r="I56" s="33" t="s">
        <v>32</v>
      </c>
      <c r="J56" s="37" t="str">
        <f>E21</f>
        <v xml:space="preserve"> </v>
      </c>
      <c r="K56" s="41"/>
      <c r="L56" s="41"/>
      <c r="M56" s="136"/>
      <c r="S56" s="39"/>
      <c r="T56" s="39"/>
      <c r="U56" s="39"/>
      <c r="V56" s="39"/>
      <c r="W56" s="39"/>
      <c r="X56" s="39"/>
      <c r="Y56" s="39"/>
      <c r="Z56" s="39"/>
      <c r="AA56" s="39"/>
      <c r="AB56" s="39"/>
      <c r="AC56" s="39"/>
      <c r="AD56" s="39"/>
      <c r="AE56" s="39"/>
    </row>
    <row r="57" s="2" customFormat="1" ht="15.15" customHeight="1">
      <c r="A57" s="39"/>
      <c r="B57" s="40"/>
      <c r="C57" s="33" t="s">
        <v>30</v>
      </c>
      <c r="D57" s="41"/>
      <c r="E57" s="41"/>
      <c r="F57" s="28" t="str">
        <f>IF(E18="","",E18)</f>
        <v>Vyplň údaj</v>
      </c>
      <c r="G57" s="41"/>
      <c r="H57" s="41"/>
      <c r="I57" s="33" t="s">
        <v>33</v>
      </c>
      <c r="J57" s="37" t="str">
        <f>E24</f>
        <v>Tomáš Šrédl</v>
      </c>
      <c r="K57" s="41"/>
      <c r="L57" s="41"/>
      <c r="M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41"/>
      <c r="M58" s="136"/>
      <c r="S58" s="39"/>
      <c r="T58" s="39"/>
      <c r="U58" s="39"/>
      <c r="V58" s="39"/>
      <c r="W58" s="39"/>
      <c r="X58" s="39"/>
      <c r="Y58" s="39"/>
      <c r="Z58" s="39"/>
      <c r="AA58" s="39"/>
      <c r="AB58" s="39"/>
      <c r="AC58" s="39"/>
      <c r="AD58" s="39"/>
      <c r="AE58" s="39"/>
    </row>
    <row r="59" s="2" customFormat="1" ht="29.28" customHeight="1">
      <c r="A59" s="39"/>
      <c r="B59" s="40"/>
      <c r="C59" s="163" t="s">
        <v>105</v>
      </c>
      <c r="D59" s="164"/>
      <c r="E59" s="164"/>
      <c r="F59" s="164"/>
      <c r="G59" s="164"/>
      <c r="H59" s="164"/>
      <c r="I59" s="165" t="s">
        <v>106</v>
      </c>
      <c r="J59" s="165" t="s">
        <v>107</v>
      </c>
      <c r="K59" s="165" t="s">
        <v>108</v>
      </c>
      <c r="L59" s="164"/>
      <c r="M59" s="13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41"/>
      <c r="M60" s="136"/>
      <c r="S60" s="39"/>
      <c r="T60" s="39"/>
      <c r="U60" s="39"/>
      <c r="V60" s="39"/>
      <c r="W60" s="39"/>
      <c r="X60" s="39"/>
      <c r="Y60" s="39"/>
      <c r="Z60" s="39"/>
      <c r="AA60" s="39"/>
      <c r="AB60" s="39"/>
      <c r="AC60" s="39"/>
      <c r="AD60" s="39"/>
      <c r="AE60" s="39"/>
    </row>
    <row r="61" s="2" customFormat="1" ht="22.8" customHeight="1">
      <c r="A61" s="39"/>
      <c r="B61" s="40"/>
      <c r="C61" s="166" t="s">
        <v>71</v>
      </c>
      <c r="D61" s="41"/>
      <c r="E61" s="41"/>
      <c r="F61" s="41"/>
      <c r="G61" s="41"/>
      <c r="H61" s="41"/>
      <c r="I61" s="103">
        <f>Q82</f>
        <v>0</v>
      </c>
      <c r="J61" s="103">
        <f>R82</f>
        <v>0</v>
      </c>
      <c r="K61" s="103">
        <f>K82</f>
        <v>0</v>
      </c>
      <c r="L61" s="41"/>
      <c r="M61" s="136"/>
      <c r="S61" s="39"/>
      <c r="T61" s="39"/>
      <c r="U61" s="39"/>
      <c r="V61" s="39"/>
      <c r="W61" s="39"/>
      <c r="X61" s="39"/>
      <c r="Y61" s="39"/>
      <c r="Z61" s="39"/>
      <c r="AA61" s="39"/>
      <c r="AB61" s="39"/>
      <c r="AC61" s="39"/>
      <c r="AD61" s="39"/>
      <c r="AE61" s="39"/>
      <c r="AU61" s="18" t="s">
        <v>109</v>
      </c>
    </row>
    <row r="62" s="9" customFormat="1" ht="24.96" customHeight="1">
      <c r="A62" s="9"/>
      <c r="B62" s="167"/>
      <c r="C62" s="168"/>
      <c r="D62" s="169" t="s">
        <v>671</v>
      </c>
      <c r="E62" s="170"/>
      <c r="F62" s="170"/>
      <c r="G62" s="170"/>
      <c r="H62" s="170"/>
      <c r="I62" s="171">
        <f>Q83</f>
        <v>0</v>
      </c>
      <c r="J62" s="171">
        <f>R83</f>
        <v>0</v>
      </c>
      <c r="K62" s="171">
        <f>K83</f>
        <v>0</v>
      </c>
      <c r="L62" s="168"/>
      <c r="M62" s="172"/>
      <c r="S62" s="9"/>
      <c r="T62" s="9"/>
      <c r="U62" s="9"/>
      <c r="V62" s="9"/>
      <c r="W62" s="9"/>
      <c r="X62" s="9"/>
      <c r="Y62" s="9"/>
      <c r="Z62" s="9"/>
      <c r="AA62" s="9"/>
      <c r="AB62" s="9"/>
      <c r="AC62" s="9"/>
      <c r="AD62" s="9"/>
      <c r="AE62" s="9"/>
    </row>
    <row r="63" s="2" customFormat="1" ht="21.84" customHeight="1">
      <c r="A63" s="39"/>
      <c r="B63" s="40"/>
      <c r="C63" s="41"/>
      <c r="D63" s="41"/>
      <c r="E63" s="41"/>
      <c r="F63" s="41"/>
      <c r="G63" s="41"/>
      <c r="H63" s="41"/>
      <c r="I63" s="41"/>
      <c r="J63" s="41"/>
      <c r="K63" s="41"/>
      <c r="L63" s="41"/>
      <c r="M63" s="136"/>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61"/>
      <c r="M64" s="136"/>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63"/>
      <c r="M68" s="136"/>
      <c r="S68" s="39"/>
      <c r="T68" s="39"/>
      <c r="U68" s="39"/>
      <c r="V68" s="39"/>
      <c r="W68" s="39"/>
      <c r="X68" s="39"/>
      <c r="Y68" s="39"/>
      <c r="Z68" s="39"/>
      <c r="AA68" s="39"/>
      <c r="AB68" s="39"/>
      <c r="AC68" s="39"/>
      <c r="AD68" s="39"/>
      <c r="AE68" s="39"/>
    </row>
    <row r="69" s="2" customFormat="1" ht="24.96" customHeight="1">
      <c r="A69" s="39"/>
      <c r="B69" s="40"/>
      <c r="C69" s="24" t="s">
        <v>112</v>
      </c>
      <c r="D69" s="41"/>
      <c r="E69" s="41"/>
      <c r="F69" s="41"/>
      <c r="G69" s="41"/>
      <c r="H69" s="41"/>
      <c r="I69" s="41"/>
      <c r="J69" s="41"/>
      <c r="K69" s="41"/>
      <c r="L69" s="41"/>
      <c r="M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41"/>
      <c r="M70" s="136"/>
      <c r="S70" s="39"/>
      <c r="T70" s="39"/>
      <c r="U70" s="39"/>
      <c r="V70" s="39"/>
      <c r="W70" s="39"/>
      <c r="X70" s="39"/>
      <c r="Y70" s="39"/>
      <c r="Z70" s="39"/>
      <c r="AA70" s="39"/>
      <c r="AB70" s="39"/>
      <c r="AC70" s="39"/>
      <c r="AD70" s="39"/>
      <c r="AE70" s="39"/>
    </row>
    <row r="71" s="2" customFormat="1" ht="12" customHeight="1">
      <c r="A71" s="39"/>
      <c r="B71" s="40"/>
      <c r="C71" s="33" t="s">
        <v>17</v>
      </c>
      <c r="D71" s="41"/>
      <c r="E71" s="41"/>
      <c r="F71" s="41"/>
      <c r="G71" s="41"/>
      <c r="H71" s="41"/>
      <c r="I71" s="41"/>
      <c r="J71" s="41"/>
      <c r="K71" s="41"/>
      <c r="L71" s="41"/>
      <c r="M71" s="136"/>
      <c r="S71" s="39"/>
      <c r="T71" s="39"/>
      <c r="U71" s="39"/>
      <c r="V71" s="39"/>
      <c r="W71" s="39"/>
      <c r="X71" s="39"/>
      <c r="Y71" s="39"/>
      <c r="Z71" s="39"/>
      <c r="AA71" s="39"/>
      <c r="AB71" s="39"/>
      <c r="AC71" s="39"/>
      <c r="AD71" s="39"/>
      <c r="AE71" s="39"/>
    </row>
    <row r="72" s="2" customFormat="1" ht="16.5" customHeight="1">
      <c r="A72" s="39"/>
      <c r="B72" s="40"/>
      <c r="C72" s="41"/>
      <c r="D72" s="41"/>
      <c r="E72" s="162" t="str">
        <f>E7</f>
        <v>Oprava staniční koleje v žst. Ústí n.L západ 2, 2b.SK</v>
      </c>
      <c r="F72" s="33"/>
      <c r="G72" s="33"/>
      <c r="H72" s="33"/>
      <c r="I72" s="41"/>
      <c r="J72" s="41"/>
      <c r="K72" s="41"/>
      <c r="L72" s="41"/>
      <c r="M72" s="136"/>
      <c r="S72" s="39"/>
      <c r="T72" s="39"/>
      <c r="U72" s="39"/>
      <c r="V72" s="39"/>
      <c r="W72" s="39"/>
      <c r="X72" s="39"/>
      <c r="Y72" s="39"/>
      <c r="Z72" s="39"/>
      <c r="AA72" s="39"/>
      <c r="AB72" s="39"/>
      <c r="AC72" s="39"/>
      <c r="AD72" s="39"/>
      <c r="AE72" s="39"/>
    </row>
    <row r="73" s="2" customFormat="1" ht="12" customHeight="1">
      <c r="A73" s="39"/>
      <c r="B73" s="40"/>
      <c r="C73" s="33" t="s">
        <v>100</v>
      </c>
      <c r="D73" s="41"/>
      <c r="E73" s="41"/>
      <c r="F73" s="41"/>
      <c r="G73" s="41"/>
      <c r="H73" s="41"/>
      <c r="I73" s="41"/>
      <c r="J73" s="41"/>
      <c r="K73" s="41"/>
      <c r="L73" s="41"/>
      <c r="M73" s="136"/>
      <c r="S73" s="39"/>
      <c r="T73" s="39"/>
      <c r="U73" s="39"/>
      <c r="V73" s="39"/>
      <c r="W73" s="39"/>
      <c r="X73" s="39"/>
      <c r="Y73" s="39"/>
      <c r="Z73" s="39"/>
      <c r="AA73" s="39"/>
      <c r="AB73" s="39"/>
      <c r="AC73" s="39"/>
      <c r="AD73" s="39"/>
      <c r="AE73" s="39"/>
    </row>
    <row r="74" s="2" customFormat="1" ht="16.5" customHeight="1">
      <c r="A74" s="39"/>
      <c r="B74" s="40"/>
      <c r="C74" s="41"/>
      <c r="D74" s="41"/>
      <c r="E74" s="70" t="str">
        <f>E9</f>
        <v>08 - VRN</v>
      </c>
      <c r="F74" s="41"/>
      <c r="G74" s="41"/>
      <c r="H74" s="41"/>
      <c r="I74" s="41"/>
      <c r="J74" s="41"/>
      <c r="K74" s="41"/>
      <c r="L74" s="41"/>
      <c r="M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41"/>
      <c r="M75" s="136"/>
      <c r="S75" s="39"/>
      <c r="T75" s="39"/>
      <c r="U75" s="39"/>
      <c r="V75" s="39"/>
      <c r="W75" s="39"/>
      <c r="X75" s="39"/>
      <c r="Y75" s="39"/>
      <c r="Z75" s="39"/>
      <c r="AA75" s="39"/>
      <c r="AB75" s="39"/>
      <c r="AC75" s="39"/>
      <c r="AD75" s="39"/>
      <c r="AE75" s="39"/>
    </row>
    <row r="76" s="2" customFormat="1" ht="12" customHeight="1">
      <c r="A76" s="39"/>
      <c r="B76" s="40"/>
      <c r="C76" s="33" t="s">
        <v>22</v>
      </c>
      <c r="D76" s="41"/>
      <c r="E76" s="41"/>
      <c r="F76" s="28" t="str">
        <f>F12</f>
        <v xml:space="preserve"> </v>
      </c>
      <c r="G76" s="41"/>
      <c r="H76" s="41"/>
      <c r="I76" s="33" t="s">
        <v>24</v>
      </c>
      <c r="J76" s="73" t="str">
        <f>IF(J12="","",J12)</f>
        <v>26. 10. 2022</v>
      </c>
      <c r="K76" s="41"/>
      <c r="L76" s="41"/>
      <c r="M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41"/>
      <c r="M77" s="136"/>
      <c r="S77" s="39"/>
      <c r="T77" s="39"/>
      <c r="U77" s="39"/>
      <c r="V77" s="39"/>
      <c r="W77" s="39"/>
      <c r="X77" s="39"/>
      <c r="Y77" s="39"/>
      <c r="Z77" s="39"/>
      <c r="AA77" s="39"/>
      <c r="AB77" s="39"/>
      <c r="AC77" s="39"/>
      <c r="AD77" s="39"/>
      <c r="AE77" s="39"/>
    </row>
    <row r="78" s="2" customFormat="1" ht="15.15" customHeight="1">
      <c r="A78" s="39"/>
      <c r="B78" s="40"/>
      <c r="C78" s="33" t="s">
        <v>26</v>
      </c>
      <c r="D78" s="41"/>
      <c r="E78" s="41"/>
      <c r="F78" s="28" t="str">
        <f>E15</f>
        <v>OŘ Ústí nad Labem</v>
      </c>
      <c r="G78" s="41"/>
      <c r="H78" s="41"/>
      <c r="I78" s="33" t="s">
        <v>32</v>
      </c>
      <c r="J78" s="37" t="str">
        <f>E21</f>
        <v xml:space="preserve"> </v>
      </c>
      <c r="K78" s="41"/>
      <c r="L78" s="41"/>
      <c r="M78" s="136"/>
      <c r="S78" s="39"/>
      <c r="T78" s="39"/>
      <c r="U78" s="39"/>
      <c r="V78" s="39"/>
      <c r="W78" s="39"/>
      <c r="X78" s="39"/>
      <c r="Y78" s="39"/>
      <c r="Z78" s="39"/>
      <c r="AA78" s="39"/>
      <c r="AB78" s="39"/>
      <c r="AC78" s="39"/>
      <c r="AD78" s="39"/>
      <c r="AE78" s="39"/>
    </row>
    <row r="79" s="2" customFormat="1" ht="15.15" customHeight="1">
      <c r="A79" s="39"/>
      <c r="B79" s="40"/>
      <c r="C79" s="33" t="s">
        <v>30</v>
      </c>
      <c r="D79" s="41"/>
      <c r="E79" s="41"/>
      <c r="F79" s="28" t="str">
        <f>IF(E18="","",E18)</f>
        <v>Vyplň údaj</v>
      </c>
      <c r="G79" s="41"/>
      <c r="H79" s="41"/>
      <c r="I79" s="33" t="s">
        <v>33</v>
      </c>
      <c r="J79" s="37" t="str">
        <f>E24</f>
        <v>Tomáš Šrédl</v>
      </c>
      <c r="K79" s="41"/>
      <c r="L79" s="41"/>
      <c r="M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41"/>
      <c r="M80" s="136"/>
      <c r="S80" s="39"/>
      <c r="T80" s="39"/>
      <c r="U80" s="39"/>
      <c r="V80" s="39"/>
      <c r="W80" s="39"/>
      <c r="X80" s="39"/>
      <c r="Y80" s="39"/>
      <c r="Z80" s="39"/>
      <c r="AA80" s="39"/>
      <c r="AB80" s="39"/>
      <c r="AC80" s="39"/>
      <c r="AD80" s="39"/>
      <c r="AE80" s="39"/>
    </row>
    <row r="81" s="11" customFormat="1" ht="29.28" customHeight="1">
      <c r="A81" s="179"/>
      <c r="B81" s="180"/>
      <c r="C81" s="181" t="s">
        <v>113</v>
      </c>
      <c r="D81" s="182" t="s">
        <v>56</v>
      </c>
      <c r="E81" s="182" t="s">
        <v>52</v>
      </c>
      <c r="F81" s="182" t="s">
        <v>53</v>
      </c>
      <c r="G81" s="182" t="s">
        <v>114</v>
      </c>
      <c r="H81" s="182" t="s">
        <v>115</v>
      </c>
      <c r="I81" s="182" t="s">
        <v>116</v>
      </c>
      <c r="J81" s="182" t="s">
        <v>117</v>
      </c>
      <c r="K81" s="182" t="s">
        <v>108</v>
      </c>
      <c r="L81" s="183" t="s">
        <v>118</v>
      </c>
      <c r="M81" s="184"/>
      <c r="N81" s="93" t="s">
        <v>20</v>
      </c>
      <c r="O81" s="94" t="s">
        <v>41</v>
      </c>
      <c r="P81" s="94" t="s">
        <v>119</v>
      </c>
      <c r="Q81" s="94" t="s">
        <v>120</v>
      </c>
      <c r="R81" s="94" t="s">
        <v>121</v>
      </c>
      <c r="S81" s="94" t="s">
        <v>122</v>
      </c>
      <c r="T81" s="94" t="s">
        <v>123</v>
      </c>
      <c r="U81" s="94" t="s">
        <v>124</v>
      </c>
      <c r="V81" s="94" t="s">
        <v>125</v>
      </c>
      <c r="W81" s="94" t="s">
        <v>126</v>
      </c>
      <c r="X81" s="95" t="s">
        <v>127</v>
      </c>
      <c r="Y81" s="179"/>
      <c r="Z81" s="179"/>
      <c r="AA81" s="179"/>
      <c r="AB81" s="179"/>
      <c r="AC81" s="179"/>
      <c r="AD81" s="179"/>
      <c r="AE81" s="179"/>
    </row>
    <row r="82" s="2" customFormat="1" ht="22.8" customHeight="1">
      <c r="A82" s="39"/>
      <c r="B82" s="40"/>
      <c r="C82" s="100" t="s">
        <v>128</v>
      </c>
      <c r="D82" s="41"/>
      <c r="E82" s="41"/>
      <c r="F82" s="41"/>
      <c r="G82" s="41"/>
      <c r="H82" s="41"/>
      <c r="I82" s="41"/>
      <c r="J82" s="41"/>
      <c r="K82" s="185">
        <f>BK82</f>
        <v>0</v>
      </c>
      <c r="L82" s="41"/>
      <c r="M82" s="45"/>
      <c r="N82" s="96"/>
      <c r="O82" s="186"/>
      <c r="P82" s="97"/>
      <c r="Q82" s="187">
        <f>Q83</f>
        <v>0</v>
      </c>
      <c r="R82" s="187">
        <f>R83</f>
        <v>0</v>
      </c>
      <c r="S82" s="97"/>
      <c r="T82" s="188">
        <f>T83</f>
        <v>0</v>
      </c>
      <c r="U82" s="97"/>
      <c r="V82" s="188">
        <f>V83</f>
        <v>0</v>
      </c>
      <c r="W82" s="97"/>
      <c r="X82" s="189">
        <f>X83</f>
        <v>0</v>
      </c>
      <c r="Y82" s="39"/>
      <c r="Z82" s="39"/>
      <c r="AA82" s="39"/>
      <c r="AB82" s="39"/>
      <c r="AC82" s="39"/>
      <c r="AD82" s="39"/>
      <c r="AE82" s="39"/>
      <c r="AT82" s="18" t="s">
        <v>72</v>
      </c>
      <c r="AU82" s="18" t="s">
        <v>109</v>
      </c>
      <c r="BK82" s="190">
        <f>BK83</f>
        <v>0</v>
      </c>
    </row>
    <row r="83" s="12" customFormat="1" ht="25.92" customHeight="1">
      <c r="A83" s="12"/>
      <c r="B83" s="191"/>
      <c r="C83" s="192"/>
      <c r="D83" s="193" t="s">
        <v>72</v>
      </c>
      <c r="E83" s="194" t="s">
        <v>97</v>
      </c>
      <c r="F83" s="194" t="s">
        <v>672</v>
      </c>
      <c r="G83" s="192"/>
      <c r="H83" s="192"/>
      <c r="I83" s="195"/>
      <c r="J83" s="195"/>
      <c r="K83" s="196">
        <f>BK83</f>
        <v>0</v>
      </c>
      <c r="L83" s="192"/>
      <c r="M83" s="197"/>
      <c r="N83" s="198"/>
      <c r="O83" s="199"/>
      <c r="P83" s="199"/>
      <c r="Q83" s="200">
        <f>SUM(Q84:Q91)</f>
        <v>0</v>
      </c>
      <c r="R83" s="200">
        <f>SUM(R84:R91)</f>
        <v>0</v>
      </c>
      <c r="S83" s="199"/>
      <c r="T83" s="201">
        <f>SUM(T84:T91)</f>
        <v>0</v>
      </c>
      <c r="U83" s="199"/>
      <c r="V83" s="201">
        <f>SUM(V84:V91)</f>
        <v>0</v>
      </c>
      <c r="W83" s="199"/>
      <c r="X83" s="202">
        <f>SUM(X84:X91)</f>
        <v>0</v>
      </c>
      <c r="Y83" s="12"/>
      <c r="Z83" s="12"/>
      <c r="AA83" s="12"/>
      <c r="AB83" s="12"/>
      <c r="AC83" s="12"/>
      <c r="AD83" s="12"/>
      <c r="AE83" s="12"/>
      <c r="AR83" s="203" t="s">
        <v>132</v>
      </c>
      <c r="AT83" s="204" t="s">
        <v>72</v>
      </c>
      <c r="AU83" s="204" t="s">
        <v>73</v>
      </c>
      <c r="AY83" s="203" t="s">
        <v>131</v>
      </c>
      <c r="BK83" s="205">
        <f>SUM(BK84:BK91)</f>
        <v>0</v>
      </c>
    </row>
    <row r="84" s="2" customFormat="1" ht="24.15" customHeight="1">
      <c r="A84" s="39"/>
      <c r="B84" s="40"/>
      <c r="C84" s="208" t="s">
        <v>81</v>
      </c>
      <c r="D84" s="208" t="s">
        <v>134</v>
      </c>
      <c r="E84" s="210" t="s">
        <v>673</v>
      </c>
      <c r="F84" s="211" t="s">
        <v>674</v>
      </c>
      <c r="G84" s="212" t="s">
        <v>675</v>
      </c>
      <c r="H84" s="213">
        <v>1</v>
      </c>
      <c r="I84" s="214"/>
      <c r="J84" s="214"/>
      <c r="K84" s="215">
        <f>ROUND(P84*H84,2)</f>
        <v>0</v>
      </c>
      <c r="L84" s="211" t="s">
        <v>138</v>
      </c>
      <c r="M84" s="45"/>
      <c r="N84" s="216" t="s">
        <v>20</v>
      </c>
      <c r="O84" s="217" t="s">
        <v>42</v>
      </c>
      <c r="P84" s="218">
        <f>I84+J84</f>
        <v>0</v>
      </c>
      <c r="Q84" s="218">
        <f>ROUND(I84*H84,2)</f>
        <v>0</v>
      </c>
      <c r="R84" s="218">
        <f>ROUND(J84*H84,2)</f>
        <v>0</v>
      </c>
      <c r="S84" s="85"/>
      <c r="T84" s="219">
        <f>S84*H84</f>
        <v>0</v>
      </c>
      <c r="U84" s="219">
        <v>0</v>
      </c>
      <c r="V84" s="219">
        <f>U84*H84</f>
        <v>0</v>
      </c>
      <c r="W84" s="219">
        <v>0</v>
      </c>
      <c r="X84" s="220">
        <f>W84*H84</f>
        <v>0</v>
      </c>
      <c r="Y84" s="39"/>
      <c r="Z84" s="39"/>
      <c r="AA84" s="39"/>
      <c r="AB84" s="39"/>
      <c r="AC84" s="39"/>
      <c r="AD84" s="39"/>
      <c r="AE84" s="39"/>
      <c r="AR84" s="221" t="s">
        <v>139</v>
      </c>
      <c r="AT84" s="221" t="s">
        <v>134</v>
      </c>
      <c r="AU84" s="221" t="s">
        <v>81</v>
      </c>
      <c r="AY84" s="18" t="s">
        <v>131</v>
      </c>
      <c r="BE84" s="222">
        <f>IF(O84="základní",K84,0)</f>
        <v>0</v>
      </c>
      <c r="BF84" s="222">
        <f>IF(O84="snížená",K84,0)</f>
        <v>0</v>
      </c>
      <c r="BG84" s="222">
        <f>IF(O84="zákl. přenesená",K84,0)</f>
        <v>0</v>
      </c>
      <c r="BH84" s="222">
        <f>IF(O84="sníž. přenesená",K84,0)</f>
        <v>0</v>
      </c>
      <c r="BI84" s="222">
        <f>IF(O84="nulová",K84,0)</f>
        <v>0</v>
      </c>
      <c r="BJ84" s="18" t="s">
        <v>81</v>
      </c>
      <c r="BK84" s="222">
        <f>ROUND(P84*H84,2)</f>
        <v>0</v>
      </c>
      <c r="BL84" s="18" t="s">
        <v>139</v>
      </c>
      <c r="BM84" s="221" t="s">
        <v>676</v>
      </c>
    </row>
    <row r="85" s="2" customFormat="1">
      <c r="A85" s="39"/>
      <c r="B85" s="40"/>
      <c r="C85" s="41"/>
      <c r="D85" s="223" t="s">
        <v>141</v>
      </c>
      <c r="E85" s="41"/>
      <c r="F85" s="224" t="s">
        <v>674</v>
      </c>
      <c r="G85" s="41"/>
      <c r="H85" s="41"/>
      <c r="I85" s="225"/>
      <c r="J85" s="225"/>
      <c r="K85" s="41"/>
      <c r="L85" s="41"/>
      <c r="M85" s="45"/>
      <c r="N85" s="226"/>
      <c r="O85" s="227"/>
      <c r="P85" s="85"/>
      <c r="Q85" s="85"/>
      <c r="R85" s="85"/>
      <c r="S85" s="85"/>
      <c r="T85" s="85"/>
      <c r="U85" s="85"/>
      <c r="V85" s="85"/>
      <c r="W85" s="85"/>
      <c r="X85" s="86"/>
      <c r="Y85" s="39"/>
      <c r="Z85" s="39"/>
      <c r="AA85" s="39"/>
      <c r="AB85" s="39"/>
      <c r="AC85" s="39"/>
      <c r="AD85" s="39"/>
      <c r="AE85" s="39"/>
      <c r="AT85" s="18" t="s">
        <v>141</v>
      </c>
      <c r="AU85" s="18" t="s">
        <v>81</v>
      </c>
    </row>
    <row r="86" s="2" customFormat="1">
      <c r="A86" s="39"/>
      <c r="B86" s="40"/>
      <c r="C86" s="208" t="s">
        <v>83</v>
      </c>
      <c r="D86" s="208" t="s">
        <v>134</v>
      </c>
      <c r="E86" s="210" t="s">
        <v>677</v>
      </c>
      <c r="F86" s="211" t="s">
        <v>678</v>
      </c>
      <c r="G86" s="212" t="s">
        <v>675</v>
      </c>
      <c r="H86" s="213">
        <v>1</v>
      </c>
      <c r="I86" s="214"/>
      <c r="J86" s="214"/>
      <c r="K86" s="215">
        <f>ROUND(P86*H86,2)</f>
        <v>0</v>
      </c>
      <c r="L86" s="211" t="s">
        <v>138</v>
      </c>
      <c r="M86" s="45"/>
      <c r="N86" s="216" t="s">
        <v>20</v>
      </c>
      <c r="O86" s="217" t="s">
        <v>42</v>
      </c>
      <c r="P86" s="218">
        <f>I86+J86</f>
        <v>0</v>
      </c>
      <c r="Q86" s="218">
        <f>ROUND(I86*H86,2)</f>
        <v>0</v>
      </c>
      <c r="R86" s="218">
        <f>ROUND(J86*H86,2)</f>
        <v>0</v>
      </c>
      <c r="S86" s="85"/>
      <c r="T86" s="219">
        <f>S86*H86</f>
        <v>0</v>
      </c>
      <c r="U86" s="219">
        <v>0</v>
      </c>
      <c r="V86" s="219">
        <f>U86*H86</f>
        <v>0</v>
      </c>
      <c r="W86" s="219">
        <v>0</v>
      </c>
      <c r="X86" s="220">
        <f>W86*H86</f>
        <v>0</v>
      </c>
      <c r="Y86" s="39"/>
      <c r="Z86" s="39"/>
      <c r="AA86" s="39"/>
      <c r="AB86" s="39"/>
      <c r="AC86" s="39"/>
      <c r="AD86" s="39"/>
      <c r="AE86" s="39"/>
      <c r="AR86" s="221" t="s">
        <v>139</v>
      </c>
      <c r="AT86" s="221" t="s">
        <v>134</v>
      </c>
      <c r="AU86" s="221" t="s">
        <v>81</v>
      </c>
      <c r="AY86" s="18" t="s">
        <v>131</v>
      </c>
      <c r="BE86" s="222">
        <f>IF(O86="základní",K86,0)</f>
        <v>0</v>
      </c>
      <c r="BF86" s="222">
        <f>IF(O86="snížená",K86,0)</f>
        <v>0</v>
      </c>
      <c r="BG86" s="222">
        <f>IF(O86="zákl. přenesená",K86,0)</f>
        <v>0</v>
      </c>
      <c r="BH86" s="222">
        <f>IF(O86="sníž. přenesená",K86,0)</f>
        <v>0</v>
      </c>
      <c r="BI86" s="222">
        <f>IF(O86="nulová",K86,0)</f>
        <v>0</v>
      </c>
      <c r="BJ86" s="18" t="s">
        <v>81</v>
      </c>
      <c r="BK86" s="222">
        <f>ROUND(P86*H86,2)</f>
        <v>0</v>
      </c>
      <c r="BL86" s="18" t="s">
        <v>139</v>
      </c>
      <c r="BM86" s="221" t="s">
        <v>679</v>
      </c>
    </row>
    <row r="87" s="2" customFormat="1">
      <c r="A87" s="39"/>
      <c r="B87" s="40"/>
      <c r="C87" s="41"/>
      <c r="D87" s="223" t="s">
        <v>141</v>
      </c>
      <c r="E87" s="41"/>
      <c r="F87" s="224" t="s">
        <v>678</v>
      </c>
      <c r="G87" s="41"/>
      <c r="H87" s="41"/>
      <c r="I87" s="225"/>
      <c r="J87" s="225"/>
      <c r="K87" s="41"/>
      <c r="L87" s="41"/>
      <c r="M87" s="45"/>
      <c r="N87" s="226"/>
      <c r="O87" s="227"/>
      <c r="P87" s="85"/>
      <c r="Q87" s="85"/>
      <c r="R87" s="85"/>
      <c r="S87" s="85"/>
      <c r="T87" s="85"/>
      <c r="U87" s="85"/>
      <c r="V87" s="85"/>
      <c r="W87" s="85"/>
      <c r="X87" s="86"/>
      <c r="Y87" s="39"/>
      <c r="Z87" s="39"/>
      <c r="AA87" s="39"/>
      <c r="AB87" s="39"/>
      <c r="AC87" s="39"/>
      <c r="AD87" s="39"/>
      <c r="AE87" s="39"/>
      <c r="AT87" s="18" t="s">
        <v>141</v>
      </c>
      <c r="AU87" s="18" t="s">
        <v>81</v>
      </c>
    </row>
    <row r="88" s="2" customFormat="1" ht="24.15" customHeight="1">
      <c r="A88" s="39"/>
      <c r="B88" s="40"/>
      <c r="C88" s="208" t="s">
        <v>151</v>
      </c>
      <c r="D88" s="208" t="s">
        <v>134</v>
      </c>
      <c r="E88" s="210" t="s">
        <v>680</v>
      </c>
      <c r="F88" s="211" t="s">
        <v>681</v>
      </c>
      <c r="G88" s="212" t="s">
        <v>675</v>
      </c>
      <c r="H88" s="213">
        <v>1</v>
      </c>
      <c r="I88" s="214"/>
      <c r="J88" s="214"/>
      <c r="K88" s="215">
        <f>ROUND(P88*H88,2)</f>
        <v>0</v>
      </c>
      <c r="L88" s="211" t="s">
        <v>138</v>
      </c>
      <c r="M88" s="45"/>
      <c r="N88" s="216" t="s">
        <v>20</v>
      </c>
      <c r="O88" s="217" t="s">
        <v>42</v>
      </c>
      <c r="P88" s="218">
        <f>I88+J88</f>
        <v>0</v>
      </c>
      <c r="Q88" s="218">
        <f>ROUND(I88*H88,2)</f>
        <v>0</v>
      </c>
      <c r="R88" s="218">
        <f>ROUND(J88*H88,2)</f>
        <v>0</v>
      </c>
      <c r="S88" s="85"/>
      <c r="T88" s="219">
        <f>S88*H88</f>
        <v>0</v>
      </c>
      <c r="U88" s="219">
        <v>0</v>
      </c>
      <c r="V88" s="219">
        <f>U88*H88</f>
        <v>0</v>
      </c>
      <c r="W88" s="219">
        <v>0</v>
      </c>
      <c r="X88" s="220">
        <f>W88*H88</f>
        <v>0</v>
      </c>
      <c r="Y88" s="39"/>
      <c r="Z88" s="39"/>
      <c r="AA88" s="39"/>
      <c r="AB88" s="39"/>
      <c r="AC88" s="39"/>
      <c r="AD88" s="39"/>
      <c r="AE88" s="39"/>
      <c r="AR88" s="221" t="s">
        <v>139</v>
      </c>
      <c r="AT88" s="221" t="s">
        <v>134</v>
      </c>
      <c r="AU88" s="221" t="s">
        <v>81</v>
      </c>
      <c r="AY88" s="18" t="s">
        <v>131</v>
      </c>
      <c r="BE88" s="222">
        <f>IF(O88="základní",K88,0)</f>
        <v>0</v>
      </c>
      <c r="BF88" s="222">
        <f>IF(O88="snížená",K88,0)</f>
        <v>0</v>
      </c>
      <c r="BG88" s="222">
        <f>IF(O88="zákl. přenesená",K88,0)</f>
        <v>0</v>
      </c>
      <c r="BH88" s="222">
        <f>IF(O88="sníž. přenesená",K88,0)</f>
        <v>0</v>
      </c>
      <c r="BI88" s="222">
        <f>IF(O88="nulová",K88,0)</f>
        <v>0</v>
      </c>
      <c r="BJ88" s="18" t="s">
        <v>81</v>
      </c>
      <c r="BK88" s="222">
        <f>ROUND(P88*H88,2)</f>
        <v>0</v>
      </c>
      <c r="BL88" s="18" t="s">
        <v>139</v>
      </c>
      <c r="BM88" s="221" t="s">
        <v>682</v>
      </c>
    </row>
    <row r="89" s="2" customFormat="1">
      <c r="A89" s="39"/>
      <c r="B89" s="40"/>
      <c r="C89" s="41"/>
      <c r="D89" s="223" t="s">
        <v>141</v>
      </c>
      <c r="E89" s="41"/>
      <c r="F89" s="224" t="s">
        <v>683</v>
      </c>
      <c r="G89" s="41"/>
      <c r="H89" s="41"/>
      <c r="I89" s="225"/>
      <c r="J89" s="225"/>
      <c r="K89" s="41"/>
      <c r="L89" s="41"/>
      <c r="M89" s="45"/>
      <c r="N89" s="226"/>
      <c r="O89" s="227"/>
      <c r="P89" s="85"/>
      <c r="Q89" s="85"/>
      <c r="R89" s="85"/>
      <c r="S89" s="85"/>
      <c r="T89" s="85"/>
      <c r="U89" s="85"/>
      <c r="V89" s="85"/>
      <c r="W89" s="85"/>
      <c r="X89" s="86"/>
      <c r="Y89" s="39"/>
      <c r="Z89" s="39"/>
      <c r="AA89" s="39"/>
      <c r="AB89" s="39"/>
      <c r="AC89" s="39"/>
      <c r="AD89" s="39"/>
      <c r="AE89" s="39"/>
      <c r="AT89" s="18" t="s">
        <v>141</v>
      </c>
      <c r="AU89" s="18" t="s">
        <v>81</v>
      </c>
    </row>
    <row r="90" s="2" customFormat="1" ht="66.75" customHeight="1">
      <c r="A90" s="39"/>
      <c r="B90" s="40"/>
      <c r="C90" s="208" t="s">
        <v>132</v>
      </c>
      <c r="D90" s="208" t="s">
        <v>134</v>
      </c>
      <c r="E90" s="210" t="s">
        <v>684</v>
      </c>
      <c r="F90" s="211" t="s">
        <v>685</v>
      </c>
      <c r="G90" s="212" t="s">
        <v>675</v>
      </c>
      <c r="H90" s="213">
        <v>1</v>
      </c>
      <c r="I90" s="214"/>
      <c r="J90" s="214"/>
      <c r="K90" s="215">
        <f>ROUND(P90*H90,2)</f>
        <v>0</v>
      </c>
      <c r="L90" s="211" t="s">
        <v>138</v>
      </c>
      <c r="M90" s="45"/>
      <c r="N90" s="216" t="s">
        <v>20</v>
      </c>
      <c r="O90" s="217" t="s">
        <v>42</v>
      </c>
      <c r="P90" s="218">
        <f>I90+J90</f>
        <v>0</v>
      </c>
      <c r="Q90" s="218">
        <f>ROUND(I90*H90,2)</f>
        <v>0</v>
      </c>
      <c r="R90" s="218">
        <f>ROUND(J90*H90,2)</f>
        <v>0</v>
      </c>
      <c r="S90" s="85"/>
      <c r="T90" s="219">
        <f>S90*H90</f>
        <v>0</v>
      </c>
      <c r="U90" s="219">
        <v>0</v>
      </c>
      <c r="V90" s="219">
        <f>U90*H90</f>
        <v>0</v>
      </c>
      <c r="W90" s="219">
        <v>0</v>
      </c>
      <c r="X90" s="220">
        <f>W90*H90</f>
        <v>0</v>
      </c>
      <c r="Y90" s="39"/>
      <c r="Z90" s="39"/>
      <c r="AA90" s="39"/>
      <c r="AB90" s="39"/>
      <c r="AC90" s="39"/>
      <c r="AD90" s="39"/>
      <c r="AE90" s="39"/>
      <c r="AR90" s="221" t="s">
        <v>139</v>
      </c>
      <c r="AT90" s="221" t="s">
        <v>134</v>
      </c>
      <c r="AU90" s="221" t="s">
        <v>81</v>
      </c>
      <c r="AY90" s="18" t="s">
        <v>131</v>
      </c>
      <c r="BE90" s="222">
        <f>IF(O90="základní",K90,0)</f>
        <v>0</v>
      </c>
      <c r="BF90" s="222">
        <f>IF(O90="snížená",K90,0)</f>
        <v>0</v>
      </c>
      <c r="BG90" s="222">
        <f>IF(O90="zákl. přenesená",K90,0)</f>
        <v>0</v>
      </c>
      <c r="BH90" s="222">
        <f>IF(O90="sníž. přenesená",K90,0)</f>
        <v>0</v>
      </c>
      <c r="BI90" s="222">
        <f>IF(O90="nulová",K90,0)</f>
        <v>0</v>
      </c>
      <c r="BJ90" s="18" t="s">
        <v>81</v>
      </c>
      <c r="BK90" s="222">
        <f>ROUND(P90*H90,2)</f>
        <v>0</v>
      </c>
      <c r="BL90" s="18" t="s">
        <v>139</v>
      </c>
      <c r="BM90" s="221" t="s">
        <v>686</v>
      </c>
    </row>
    <row r="91" s="2" customFormat="1">
      <c r="A91" s="39"/>
      <c r="B91" s="40"/>
      <c r="C91" s="41"/>
      <c r="D91" s="223" t="s">
        <v>141</v>
      </c>
      <c r="E91" s="41"/>
      <c r="F91" s="224" t="s">
        <v>685</v>
      </c>
      <c r="G91" s="41"/>
      <c r="H91" s="41"/>
      <c r="I91" s="225"/>
      <c r="J91" s="225"/>
      <c r="K91" s="41"/>
      <c r="L91" s="41"/>
      <c r="M91" s="45"/>
      <c r="N91" s="284"/>
      <c r="O91" s="285"/>
      <c r="P91" s="286"/>
      <c r="Q91" s="286"/>
      <c r="R91" s="286"/>
      <c r="S91" s="286"/>
      <c r="T91" s="286"/>
      <c r="U91" s="286"/>
      <c r="V91" s="286"/>
      <c r="W91" s="286"/>
      <c r="X91" s="287"/>
      <c r="Y91" s="39"/>
      <c r="Z91" s="39"/>
      <c r="AA91" s="39"/>
      <c r="AB91" s="39"/>
      <c r="AC91" s="39"/>
      <c r="AD91" s="39"/>
      <c r="AE91" s="39"/>
      <c r="AT91" s="18" t="s">
        <v>141</v>
      </c>
      <c r="AU91" s="18" t="s">
        <v>81</v>
      </c>
    </row>
    <row r="92" s="2" customFormat="1" ht="6.96" customHeight="1">
      <c r="A92" s="39"/>
      <c r="B92" s="60"/>
      <c r="C92" s="61"/>
      <c r="D92" s="61"/>
      <c r="E92" s="61"/>
      <c r="F92" s="61"/>
      <c r="G92" s="61"/>
      <c r="H92" s="61"/>
      <c r="I92" s="61"/>
      <c r="J92" s="61"/>
      <c r="K92" s="61"/>
      <c r="L92" s="61"/>
      <c r="M92" s="45"/>
      <c r="N92" s="39"/>
      <c r="P92" s="39"/>
      <c r="Q92" s="39"/>
      <c r="R92" s="39"/>
      <c r="S92" s="39"/>
      <c r="T92" s="39"/>
      <c r="U92" s="39"/>
      <c r="V92" s="39"/>
      <c r="W92" s="39"/>
      <c r="X92" s="39"/>
      <c r="Y92" s="39"/>
      <c r="Z92" s="39"/>
      <c r="AA92" s="39"/>
      <c r="AB92" s="39"/>
      <c r="AC92" s="39"/>
      <c r="AD92" s="39"/>
      <c r="AE92" s="39"/>
    </row>
  </sheetData>
  <sheetProtection sheet="1" autoFilter="0" formatColumns="0" formatRows="0" objects="1" scenarios="1" spinCount="100000" saltValue="aCM7WZ4WO897SAMmXhjz0rDZAUlkn3MbQ0SCMBrCQf9OOZLHae1flRT6fSSzp090q0MadAPELa1ilOGXKJ8qaw==" hashValue="+E7SLC1wAgwHcgYAZ+SNES7Yzlobur1a4XZNq3bRYNXirFR+dS93MxhvTItHyytRgL9Vz36aaBGpTp8MIyJ6TQ==" algorithmName="SHA-512" password="CC35"/>
  <autoFilter ref="C81:L91"/>
  <mergeCells count="9">
    <mergeCell ref="E7:H7"/>
    <mergeCell ref="E9:H9"/>
    <mergeCell ref="E18:H18"/>
    <mergeCell ref="E27:H27"/>
    <mergeCell ref="E50:H50"/>
    <mergeCell ref="E52:H52"/>
    <mergeCell ref="E72:H72"/>
    <mergeCell ref="E74:H74"/>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88" customWidth="1"/>
    <col min="2" max="2" width="1.667969" style="288" customWidth="1"/>
    <col min="3" max="4" width="5" style="288" customWidth="1"/>
    <col min="5" max="5" width="11.66016" style="288" customWidth="1"/>
    <col min="6" max="6" width="9.160156" style="288" customWidth="1"/>
    <col min="7" max="7" width="5" style="288" customWidth="1"/>
    <col min="8" max="8" width="77.83203" style="288" customWidth="1"/>
    <col min="9" max="10" width="20" style="288" customWidth="1"/>
    <col min="11" max="11" width="1.667969" style="288" customWidth="1"/>
  </cols>
  <sheetData>
    <row r="1" s="1" customFormat="1" ht="37.5" customHeight="1"/>
    <row r="2" s="1" customFormat="1" ht="7.5" customHeight="1">
      <c r="B2" s="289"/>
      <c r="C2" s="290"/>
      <c r="D2" s="290"/>
      <c r="E2" s="290"/>
      <c r="F2" s="290"/>
      <c r="G2" s="290"/>
      <c r="H2" s="290"/>
      <c r="I2" s="290"/>
      <c r="J2" s="290"/>
      <c r="K2" s="291"/>
    </row>
    <row r="3" s="16" customFormat="1" ht="45" customHeight="1">
      <c r="B3" s="292"/>
      <c r="C3" s="293" t="s">
        <v>687</v>
      </c>
      <c r="D3" s="293"/>
      <c r="E3" s="293"/>
      <c r="F3" s="293"/>
      <c r="G3" s="293"/>
      <c r="H3" s="293"/>
      <c r="I3" s="293"/>
      <c r="J3" s="293"/>
      <c r="K3" s="294"/>
    </row>
    <row r="4" s="1" customFormat="1" ht="25.5" customHeight="1">
      <c r="B4" s="295"/>
      <c r="C4" s="296" t="s">
        <v>688</v>
      </c>
      <c r="D4" s="296"/>
      <c r="E4" s="296"/>
      <c r="F4" s="296"/>
      <c r="G4" s="296"/>
      <c r="H4" s="296"/>
      <c r="I4" s="296"/>
      <c r="J4" s="296"/>
      <c r="K4" s="297"/>
    </row>
    <row r="5" s="1" customFormat="1" ht="5.25" customHeight="1">
      <c r="B5" s="295"/>
      <c r="C5" s="298"/>
      <c r="D5" s="298"/>
      <c r="E5" s="298"/>
      <c r="F5" s="298"/>
      <c r="G5" s="298"/>
      <c r="H5" s="298"/>
      <c r="I5" s="298"/>
      <c r="J5" s="298"/>
      <c r="K5" s="297"/>
    </row>
    <row r="6" s="1" customFormat="1" ht="15" customHeight="1">
      <c r="B6" s="295"/>
      <c r="C6" s="299" t="s">
        <v>689</v>
      </c>
      <c r="D6" s="299"/>
      <c r="E6" s="299"/>
      <c r="F6" s="299"/>
      <c r="G6" s="299"/>
      <c r="H6" s="299"/>
      <c r="I6" s="299"/>
      <c r="J6" s="299"/>
      <c r="K6" s="297"/>
    </row>
    <row r="7" s="1" customFormat="1" ht="15" customHeight="1">
      <c r="B7" s="300"/>
      <c r="C7" s="299" t="s">
        <v>690</v>
      </c>
      <c r="D7" s="299"/>
      <c r="E7" s="299"/>
      <c r="F7" s="299"/>
      <c r="G7" s="299"/>
      <c r="H7" s="299"/>
      <c r="I7" s="299"/>
      <c r="J7" s="299"/>
      <c r="K7" s="297"/>
    </row>
    <row r="8" s="1" customFormat="1" ht="12.75" customHeight="1">
      <c r="B8" s="300"/>
      <c r="C8" s="299"/>
      <c r="D8" s="299"/>
      <c r="E8" s="299"/>
      <c r="F8" s="299"/>
      <c r="G8" s="299"/>
      <c r="H8" s="299"/>
      <c r="I8" s="299"/>
      <c r="J8" s="299"/>
      <c r="K8" s="297"/>
    </row>
    <row r="9" s="1" customFormat="1" ht="15" customHeight="1">
      <c r="B9" s="300"/>
      <c r="C9" s="299" t="s">
        <v>691</v>
      </c>
      <c r="D9" s="299"/>
      <c r="E9" s="299"/>
      <c r="F9" s="299"/>
      <c r="G9" s="299"/>
      <c r="H9" s="299"/>
      <c r="I9" s="299"/>
      <c r="J9" s="299"/>
      <c r="K9" s="297"/>
    </row>
    <row r="10" s="1" customFormat="1" ht="15" customHeight="1">
      <c r="B10" s="300"/>
      <c r="C10" s="299"/>
      <c r="D10" s="299" t="s">
        <v>692</v>
      </c>
      <c r="E10" s="299"/>
      <c r="F10" s="299"/>
      <c r="G10" s="299"/>
      <c r="H10" s="299"/>
      <c r="I10" s="299"/>
      <c r="J10" s="299"/>
      <c r="K10" s="297"/>
    </row>
    <row r="11" s="1" customFormat="1" ht="15" customHeight="1">
      <c r="B11" s="300"/>
      <c r="C11" s="301"/>
      <c r="D11" s="299" t="s">
        <v>693</v>
      </c>
      <c r="E11" s="299"/>
      <c r="F11" s="299"/>
      <c r="G11" s="299"/>
      <c r="H11" s="299"/>
      <c r="I11" s="299"/>
      <c r="J11" s="299"/>
      <c r="K11" s="297"/>
    </row>
    <row r="12" s="1" customFormat="1" ht="15" customHeight="1">
      <c r="B12" s="300"/>
      <c r="C12" s="301"/>
      <c r="D12" s="299"/>
      <c r="E12" s="299"/>
      <c r="F12" s="299"/>
      <c r="G12" s="299"/>
      <c r="H12" s="299"/>
      <c r="I12" s="299"/>
      <c r="J12" s="299"/>
      <c r="K12" s="297"/>
    </row>
    <row r="13" s="1" customFormat="1" ht="15" customHeight="1">
      <c r="B13" s="300"/>
      <c r="C13" s="301"/>
      <c r="D13" s="302" t="s">
        <v>694</v>
      </c>
      <c r="E13" s="299"/>
      <c r="F13" s="299"/>
      <c r="G13" s="299"/>
      <c r="H13" s="299"/>
      <c r="I13" s="299"/>
      <c r="J13" s="299"/>
      <c r="K13" s="297"/>
    </row>
    <row r="14" s="1" customFormat="1" ht="12.75" customHeight="1">
      <c r="B14" s="300"/>
      <c r="C14" s="301"/>
      <c r="D14" s="301"/>
      <c r="E14" s="301"/>
      <c r="F14" s="301"/>
      <c r="G14" s="301"/>
      <c r="H14" s="301"/>
      <c r="I14" s="301"/>
      <c r="J14" s="301"/>
      <c r="K14" s="297"/>
    </row>
    <row r="15" s="1" customFormat="1" ht="15" customHeight="1">
      <c r="B15" s="300"/>
      <c r="C15" s="301"/>
      <c r="D15" s="299" t="s">
        <v>695</v>
      </c>
      <c r="E15" s="299"/>
      <c r="F15" s="299"/>
      <c r="G15" s="299"/>
      <c r="H15" s="299"/>
      <c r="I15" s="299"/>
      <c r="J15" s="299"/>
      <c r="K15" s="297"/>
    </row>
    <row r="16" s="1" customFormat="1" ht="15" customHeight="1">
      <c r="B16" s="300"/>
      <c r="C16" s="301"/>
      <c r="D16" s="299" t="s">
        <v>696</v>
      </c>
      <c r="E16" s="299"/>
      <c r="F16" s="299"/>
      <c r="G16" s="299"/>
      <c r="H16" s="299"/>
      <c r="I16" s="299"/>
      <c r="J16" s="299"/>
      <c r="K16" s="297"/>
    </row>
    <row r="17" s="1" customFormat="1" ht="15" customHeight="1">
      <c r="B17" s="300"/>
      <c r="C17" s="301"/>
      <c r="D17" s="299" t="s">
        <v>697</v>
      </c>
      <c r="E17" s="299"/>
      <c r="F17" s="299"/>
      <c r="G17" s="299"/>
      <c r="H17" s="299"/>
      <c r="I17" s="299"/>
      <c r="J17" s="299"/>
      <c r="K17" s="297"/>
    </row>
    <row r="18" s="1" customFormat="1" ht="15" customHeight="1">
      <c r="B18" s="300"/>
      <c r="C18" s="301"/>
      <c r="D18" s="301"/>
      <c r="E18" s="303" t="s">
        <v>80</v>
      </c>
      <c r="F18" s="299" t="s">
        <v>698</v>
      </c>
      <c r="G18" s="299"/>
      <c r="H18" s="299"/>
      <c r="I18" s="299"/>
      <c r="J18" s="299"/>
      <c r="K18" s="297"/>
    </row>
    <row r="19" s="1" customFormat="1" ht="15" customHeight="1">
      <c r="B19" s="300"/>
      <c r="C19" s="301"/>
      <c r="D19" s="301"/>
      <c r="E19" s="303" t="s">
        <v>699</v>
      </c>
      <c r="F19" s="299" t="s">
        <v>700</v>
      </c>
      <c r="G19" s="299"/>
      <c r="H19" s="299"/>
      <c r="I19" s="299"/>
      <c r="J19" s="299"/>
      <c r="K19" s="297"/>
    </row>
    <row r="20" s="1" customFormat="1" ht="15" customHeight="1">
      <c r="B20" s="300"/>
      <c r="C20" s="301"/>
      <c r="D20" s="301"/>
      <c r="E20" s="303" t="s">
        <v>701</v>
      </c>
      <c r="F20" s="299" t="s">
        <v>702</v>
      </c>
      <c r="G20" s="299"/>
      <c r="H20" s="299"/>
      <c r="I20" s="299"/>
      <c r="J20" s="299"/>
      <c r="K20" s="297"/>
    </row>
    <row r="21" s="1" customFormat="1" ht="15" customHeight="1">
      <c r="B21" s="300"/>
      <c r="C21" s="301"/>
      <c r="D21" s="301"/>
      <c r="E21" s="303" t="s">
        <v>703</v>
      </c>
      <c r="F21" s="299" t="s">
        <v>704</v>
      </c>
      <c r="G21" s="299"/>
      <c r="H21" s="299"/>
      <c r="I21" s="299"/>
      <c r="J21" s="299"/>
      <c r="K21" s="297"/>
    </row>
    <row r="22" s="1" customFormat="1" ht="15" customHeight="1">
      <c r="B22" s="300"/>
      <c r="C22" s="301"/>
      <c r="D22" s="301"/>
      <c r="E22" s="303" t="s">
        <v>705</v>
      </c>
      <c r="F22" s="299" t="s">
        <v>706</v>
      </c>
      <c r="G22" s="299"/>
      <c r="H22" s="299"/>
      <c r="I22" s="299"/>
      <c r="J22" s="299"/>
      <c r="K22" s="297"/>
    </row>
    <row r="23" s="1" customFormat="1" ht="15" customHeight="1">
      <c r="B23" s="300"/>
      <c r="C23" s="301"/>
      <c r="D23" s="301"/>
      <c r="E23" s="303" t="s">
        <v>707</v>
      </c>
      <c r="F23" s="299" t="s">
        <v>708</v>
      </c>
      <c r="G23" s="299"/>
      <c r="H23" s="299"/>
      <c r="I23" s="299"/>
      <c r="J23" s="299"/>
      <c r="K23" s="297"/>
    </row>
    <row r="24" s="1" customFormat="1" ht="12.75" customHeight="1">
      <c r="B24" s="300"/>
      <c r="C24" s="301"/>
      <c r="D24" s="301"/>
      <c r="E24" s="301"/>
      <c r="F24" s="301"/>
      <c r="G24" s="301"/>
      <c r="H24" s="301"/>
      <c r="I24" s="301"/>
      <c r="J24" s="301"/>
      <c r="K24" s="297"/>
    </row>
    <row r="25" s="1" customFormat="1" ht="15" customHeight="1">
      <c r="B25" s="300"/>
      <c r="C25" s="299" t="s">
        <v>709</v>
      </c>
      <c r="D25" s="299"/>
      <c r="E25" s="299"/>
      <c r="F25" s="299"/>
      <c r="G25" s="299"/>
      <c r="H25" s="299"/>
      <c r="I25" s="299"/>
      <c r="J25" s="299"/>
      <c r="K25" s="297"/>
    </row>
    <row r="26" s="1" customFormat="1" ht="15" customHeight="1">
      <c r="B26" s="300"/>
      <c r="C26" s="299" t="s">
        <v>710</v>
      </c>
      <c r="D26" s="299"/>
      <c r="E26" s="299"/>
      <c r="F26" s="299"/>
      <c r="G26" s="299"/>
      <c r="H26" s="299"/>
      <c r="I26" s="299"/>
      <c r="J26" s="299"/>
      <c r="K26" s="297"/>
    </row>
    <row r="27" s="1" customFormat="1" ht="15" customHeight="1">
      <c r="B27" s="300"/>
      <c r="C27" s="299"/>
      <c r="D27" s="299" t="s">
        <v>711</v>
      </c>
      <c r="E27" s="299"/>
      <c r="F27" s="299"/>
      <c r="G27" s="299"/>
      <c r="H27" s="299"/>
      <c r="I27" s="299"/>
      <c r="J27" s="299"/>
      <c r="K27" s="297"/>
    </row>
    <row r="28" s="1" customFormat="1" ht="15" customHeight="1">
      <c r="B28" s="300"/>
      <c r="C28" s="301"/>
      <c r="D28" s="299" t="s">
        <v>712</v>
      </c>
      <c r="E28" s="299"/>
      <c r="F28" s="299"/>
      <c r="G28" s="299"/>
      <c r="H28" s="299"/>
      <c r="I28" s="299"/>
      <c r="J28" s="299"/>
      <c r="K28" s="297"/>
    </row>
    <row r="29" s="1" customFormat="1" ht="12.75" customHeight="1">
      <c r="B29" s="300"/>
      <c r="C29" s="301"/>
      <c r="D29" s="301"/>
      <c r="E29" s="301"/>
      <c r="F29" s="301"/>
      <c r="G29" s="301"/>
      <c r="H29" s="301"/>
      <c r="I29" s="301"/>
      <c r="J29" s="301"/>
      <c r="K29" s="297"/>
    </row>
    <row r="30" s="1" customFormat="1" ht="15" customHeight="1">
      <c r="B30" s="300"/>
      <c r="C30" s="301"/>
      <c r="D30" s="299" t="s">
        <v>713</v>
      </c>
      <c r="E30" s="299"/>
      <c r="F30" s="299"/>
      <c r="G30" s="299"/>
      <c r="H30" s="299"/>
      <c r="I30" s="299"/>
      <c r="J30" s="299"/>
      <c r="K30" s="297"/>
    </row>
    <row r="31" s="1" customFormat="1" ht="15" customHeight="1">
      <c r="B31" s="300"/>
      <c r="C31" s="301"/>
      <c r="D31" s="299" t="s">
        <v>714</v>
      </c>
      <c r="E31" s="299"/>
      <c r="F31" s="299"/>
      <c r="G31" s="299"/>
      <c r="H31" s="299"/>
      <c r="I31" s="299"/>
      <c r="J31" s="299"/>
      <c r="K31" s="297"/>
    </row>
    <row r="32" s="1" customFormat="1" ht="12.75" customHeight="1">
      <c r="B32" s="300"/>
      <c r="C32" s="301"/>
      <c r="D32" s="301"/>
      <c r="E32" s="301"/>
      <c r="F32" s="301"/>
      <c r="G32" s="301"/>
      <c r="H32" s="301"/>
      <c r="I32" s="301"/>
      <c r="J32" s="301"/>
      <c r="K32" s="297"/>
    </row>
    <row r="33" s="1" customFormat="1" ht="15" customHeight="1">
      <c r="B33" s="300"/>
      <c r="C33" s="301"/>
      <c r="D33" s="299" t="s">
        <v>715</v>
      </c>
      <c r="E33" s="299"/>
      <c r="F33" s="299"/>
      <c r="G33" s="299"/>
      <c r="H33" s="299"/>
      <c r="I33" s="299"/>
      <c r="J33" s="299"/>
      <c r="K33" s="297"/>
    </row>
    <row r="34" s="1" customFormat="1" ht="15" customHeight="1">
      <c r="B34" s="300"/>
      <c r="C34" s="301"/>
      <c r="D34" s="299" t="s">
        <v>716</v>
      </c>
      <c r="E34" s="299"/>
      <c r="F34" s="299"/>
      <c r="G34" s="299"/>
      <c r="H34" s="299"/>
      <c r="I34" s="299"/>
      <c r="J34" s="299"/>
      <c r="K34" s="297"/>
    </row>
    <row r="35" s="1" customFormat="1" ht="15" customHeight="1">
      <c r="B35" s="300"/>
      <c r="C35" s="301"/>
      <c r="D35" s="299" t="s">
        <v>717</v>
      </c>
      <c r="E35" s="299"/>
      <c r="F35" s="299"/>
      <c r="G35" s="299"/>
      <c r="H35" s="299"/>
      <c r="I35" s="299"/>
      <c r="J35" s="299"/>
      <c r="K35" s="297"/>
    </row>
    <row r="36" s="1" customFormat="1" ht="15" customHeight="1">
      <c r="B36" s="300"/>
      <c r="C36" s="301"/>
      <c r="D36" s="299"/>
      <c r="E36" s="302" t="s">
        <v>113</v>
      </c>
      <c r="F36" s="299"/>
      <c r="G36" s="299" t="s">
        <v>718</v>
      </c>
      <c r="H36" s="299"/>
      <c r="I36" s="299"/>
      <c r="J36" s="299"/>
      <c r="K36" s="297"/>
    </row>
    <row r="37" s="1" customFormat="1" ht="30.75" customHeight="1">
      <c r="B37" s="300"/>
      <c r="C37" s="301"/>
      <c r="D37" s="299"/>
      <c r="E37" s="302" t="s">
        <v>719</v>
      </c>
      <c r="F37" s="299"/>
      <c r="G37" s="299" t="s">
        <v>720</v>
      </c>
      <c r="H37" s="299"/>
      <c r="I37" s="299"/>
      <c r="J37" s="299"/>
      <c r="K37" s="297"/>
    </row>
    <row r="38" s="1" customFormat="1" ht="15" customHeight="1">
      <c r="B38" s="300"/>
      <c r="C38" s="301"/>
      <c r="D38" s="299"/>
      <c r="E38" s="302" t="s">
        <v>52</v>
      </c>
      <c r="F38" s="299"/>
      <c r="G38" s="299" t="s">
        <v>721</v>
      </c>
      <c r="H38" s="299"/>
      <c r="I38" s="299"/>
      <c r="J38" s="299"/>
      <c r="K38" s="297"/>
    </row>
    <row r="39" s="1" customFormat="1" ht="15" customHeight="1">
      <c r="B39" s="300"/>
      <c r="C39" s="301"/>
      <c r="D39" s="299"/>
      <c r="E39" s="302" t="s">
        <v>53</v>
      </c>
      <c r="F39" s="299"/>
      <c r="G39" s="299" t="s">
        <v>722</v>
      </c>
      <c r="H39" s="299"/>
      <c r="I39" s="299"/>
      <c r="J39" s="299"/>
      <c r="K39" s="297"/>
    </row>
    <row r="40" s="1" customFormat="1" ht="15" customHeight="1">
      <c r="B40" s="300"/>
      <c r="C40" s="301"/>
      <c r="D40" s="299"/>
      <c r="E40" s="302" t="s">
        <v>114</v>
      </c>
      <c r="F40" s="299"/>
      <c r="G40" s="299" t="s">
        <v>723</v>
      </c>
      <c r="H40" s="299"/>
      <c r="I40" s="299"/>
      <c r="J40" s="299"/>
      <c r="K40" s="297"/>
    </row>
    <row r="41" s="1" customFormat="1" ht="15" customHeight="1">
      <c r="B41" s="300"/>
      <c r="C41" s="301"/>
      <c r="D41" s="299"/>
      <c r="E41" s="302" t="s">
        <v>115</v>
      </c>
      <c r="F41" s="299"/>
      <c r="G41" s="299" t="s">
        <v>724</v>
      </c>
      <c r="H41" s="299"/>
      <c r="I41" s="299"/>
      <c r="J41" s="299"/>
      <c r="K41" s="297"/>
    </row>
    <row r="42" s="1" customFormat="1" ht="15" customHeight="1">
      <c r="B42" s="300"/>
      <c r="C42" s="301"/>
      <c r="D42" s="299"/>
      <c r="E42" s="302" t="s">
        <v>725</v>
      </c>
      <c r="F42" s="299"/>
      <c r="G42" s="299" t="s">
        <v>726</v>
      </c>
      <c r="H42" s="299"/>
      <c r="I42" s="299"/>
      <c r="J42" s="299"/>
      <c r="K42" s="297"/>
    </row>
    <row r="43" s="1" customFormat="1" ht="15" customHeight="1">
      <c r="B43" s="300"/>
      <c r="C43" s="301"/>
      <c r="D43" s="299"/>
      <c r="E43" s="302"/>
      <c r="F43" s="299"/>
      <c r="G43" s="299" t="s">
        <v>727</v>
      </c>
      <c r="H43" s="299"/>
      <c r="I43" s="299"/>
      <c r="J43" s="299"/>
      <c r="K43" s="297"/>
    </row>
    <row r="44" s="1" customFormat="1" ht="15" customHeight="1">
      <c r="B44" s="300"/>
      <c r="C44" s="301"/>
      <c r="D44" s="299"/>
      <c r="E44" s="302" t="s">
        <v>728</v>
      </c>
      <c r="F44" s="299"/>
      <c r="G44" s="299" t="s">
        <v>729</v>
      </c>
      <c r="H44" s="299"/>
      <c r="I44" s="299"/>
      <c r="J44" s="299"/>
      <c r="K44" s="297"/>
    </row>
    <row r="45" s="1" customFormat="1" ht="15" customHeight="1">
      <c r="B45" s="300"/>
      <c r="C45" s="301"/>
      <c r="D45" s="299"/>
      <c r="E45" s="302" t="s">
        <v>118</v>
      </c>
      <c r="F45" s="299"/>
      <c r="G45" s="299" t="s">
        <v>730</v>
      </c>
      <c r="H45" s="299"/>
      <c r="I45" s="299"/>
      <c r="J45" s="299"/>
      <c r="K45" s="297"/>
    </row>
    <row r="46" s="1" customFormat="1" ht="12.75" customHeight="1">
      <c r="B46" s="300"/>
      <c r="C46" s="301"/>
      <c r="D46" s="299"/>
      <c r="E46" s="299"/>
      <c r="F46" s="299"/>
      <c r="G46" s="299"/>
      <c r="H46" s="299"/>
      <c r="I46" s="299"/>
      <c r="J46" s="299"/>
      <c r="K46" s="297"/>
    </row>
    <row r="47" s="1" customFormat="1" ht="15" customHeight="1">
      <c r="B47" s="300"/>
      <c r="C47" s="301"/>
      <c r="D47" s="299" t="s">
        <v>731</v>
      </c>
      <c r="E47" s="299"/>
      <c r="F47" s="299"/>
      <c r="G47" s="299"/>
      <c r="H47" s="299"/>
      <c r="I47" s="299"/>
      <c r="J47" s="299"/>
      <c r="K47" s="297"/>
    </row>
    <row r="48" s="1" customFormat="1" ht="15" customHeight="1">
      <c r="B48" s="300"/>
      <c r="C48" s="301"/>
      <c r="D48" s="301"/>
      <c r="E48" s="299" t="s">
        <v>732</v>
      </c>
      <c r="F48" s="299"/>
      <c r="G48" s="299"/>
      <c r="H48" s="299"/>
      <c r="I48" s="299"/>
      <c r="J48" s="299"/>
      <c r="K48" s="297"/>
    </row>
    <row r="49" s="1" customFormat="1" ht="15" customHeight="1">
      <c r="B49" s="300"/>
      <c r="C49" s="301"/>
      <c r="D49" s="301"/>
      <c r="E49" s="299" t="s">
        <v>733</v>
      </c>
      <c r="F49" s="299"/>
      <c r="G49" s="299"/>
      <c r="H49" s="299"/>
      <c r="I49" s="299"/>
      <c r="J49" s="299"/>
      <c r="K49" s="297"/>
    </row>
    <row r="50" s="1" customFormat="1" ht="15" customHeight="1">
      <c r="B50" s="300"/>
      <c r="C50" s="301"/>
      <c r="D50" s="301"/>
      <c r="E50" s="299" t="s">
        <v>734</v>
      </c>
      <c r="F50" s="299"/>
      <c r="G50" s="299"/>
      <c r="H50" s="299"/>
      <c r="I50" s="299"/>
      <c r="J50" s="299"/>
      <c r="K50" s="297"/>
    </row>
    <row r="51" s="1" customFormat="1" ht="15" customHeight="1">
      <c r="B51" s="300"/>
      <c r="C51" s="301"/>
      <c r="D51" s="299" t="s">
        <v>735</v>
      </c>
      <c r="E51" s="299"/>
      <c r="F51" s="299"/>
      <c r="G51" s="299"/>
      <c r="H51" s="299"/>
      <c r="I51" s="299"/>
      <c r="J51" s="299"/>
      <c r="K51" s="297"/>
    </row>
    <row r="52" s="1" customFormat="1" ht="25.5" customHeight="1">
      <c r="B52" s="295"/>
      <c r="C52" s="296" t="s">
        <v>736</v>
      </c>
      <c r="D52" s="296"/>
      <c r="E52" s="296"/>
      <c r="F52" s="296"/>
      <c r="G52" s="296"/>
      <c r="H52" s="296"/>
      <c r="I52" s="296"/>
      <c r="J52" s="296"/>
      <c r="K52" s="297"/>
    </row>
    <row r="53" s="1" customFormat="1" ht="5.25" customHeight="1">
      <c r="B53" s="295"/>
      <c r="C53" s="298"/>
      <c r="D53" s="298"/>
      <c r="E53" s="298"/>
      <c r="F53" s="298"/>
      <c r="G53" s="298"/>
      <c r="H53" s="298"/>
      <c r="I53" s="298"/>
      <c r="J53" s="298"/>
      <c r="K53" s="297"/>
    </row>
    <row r="54" s="1" customFormat="1" ht="15" customHeight="1">
      <c r="B54" s="295"/>
      <c r="C54" s="299" t="s">
        <v>737</v>
      </c>
      <c r="D54" s="299"/>
      <c r="E54" s="299"/>
      <c r="F54" s="299"/>
      <c r="G54" s="299"/>
      <c r="H54" s="299"/>
      <c r="I54" s="299"/>
      <c r="J54" s="299"/>
      <c r="K54" s="297"/>
    </row>
    <row r="55" s="1" customFormat="1" ht="15" customHeight="1">
      <c r="B55" s="295"/>
      <c r="C55" s="299" t="s">
        <v>738</v>
      </c>
      <c r="D55" s="299"/>
      <c r="E55" s="299"/>
      <c r="F55" s="299"/>
      <c r="G55" s="299"/>
      <c r="H55" s="299"/>
      <c r="I55" s="299"/>
      <c r="J55" s="299"/>
      <c r="K55" s="297"/>
    </row>
    <row r="56" s="1" customFormat="1" ht="12.75" customHeight="1">
      <c r="B56" s="295"/>
      <c r="C56" s="299"/>
      <c r="D56" s="299"/>
      <c r="E56" s="299"/>
      <c r="F56" s="299"/>
      <c r="G56" s="299"/>
      <c r="H56" s="299"/>
      <c r="I56" s="299"/>
      <c r="J56" s="299"/>
      <c r="K56" s="297"/>
    </row>
    <row r="57" s="1" customFormat="1" ht="15" customHeight="1">
      <c r="B57" s="295"/>
      <c r="C57" s="299" t="s">
        <v>739</v>
      </c>
      <c r="D57" s="299"/>
      <c r="E57" s="299"/>
      <c r="F57" s="299"/>
      <c r="G57" s="299"/>
      <c r="H57" s="299"/>
      <c r="I57" s="299"/>
      <c r="J57" s="299"/>
      <c r="K57" s="297"/>
    </row>
    <row r="58" s="1" customFormat="1" ht="15" customHeight="1">
      <c r="B58" s="295"/>
      <c r="C58" s="301"/>
      <c r="D58" s="299" t="s">
        <v>740</v>
      </c>
      <c r="E58" s="299"/>
      <c r="F58" s="299"/>
      <c r="G58" s="299"/>
      <c r="H58" s="299"/>
      <c r="I58" s="299"/>
      <c r="J58" s="299"/>
      <c r="K58" s="297"/>
    </row>
    <row r="59" s="1" customFormat="1" ht="15" customHeight="1">
      <c r="B59" s="295"/>
      <c r="C59" s="301"/>
      <c r="D59" s="299" t="s">
        <v>741</v>
      </c>
      <c r="E59" s="299"/>
      <c r="F59" s="299"/>
      <c r="G59" s="299"/>
      <c r="H59" s="299"/>
      <c r="I59" s="299"/>
      <c r="J59" s="299"/>
      <c r="K59" s="297"/>
    </row>
    <row r="60" s="1" customFormat="1" ht="15" customHeight="1">
      <c r="B60" s="295"/>
      <c r="C60" s="301"/>
      <c r="D60" s="299" t="s">
        <v>742</v>
      </c>
      <c r="E60" s="299"/>
      <c r="F60" s="299"/>
      <c r="G60" s="299"/>
      <c r="H60" s="299"/>
      <c r="I60" s="299"/>
      <c r="J60" s="299"/>
      <c r="K60" s="297"/>
    </row>
    <row r="61" s="1" customFormat="1" ht="15" customHeight="1">
      <c r="B61" s="295"/>
      <c r="C61" s="301"/>
      <c r="D61" s="299" t="s">
        <v>743</v>
      </c>
      <c r="E61" s="299"/>
      <c r="F61" s="299"/>
      <c r="G61" s="299"/>
      <c r="H61" s="299"/>
      <c r="I61" s="299"/>
      <c r="J61" s="299"/>
      <c r="K61" s="297"/>
    </row>
    <row r="62" s="1" customFormat="1" ht="15" customHeight="1">
      <c r="B62" s="295"/>
      <c r="C62" s="301"/>
      <c r="D62" s="304" t="s">
        <v>744</v>
      </c>
      <c r="E62" s="304"/>
      <c r="F62" s="304"/>
      <c r="G62" s="304"/>
      <c r="H62" s="304"/>
      <c r="I62" s="304"/>
      <c r="J62" s="304"/>
      <c r="K62" s="297"/>
    </row>
    <row r="63" s="1" customFormat="1" ht="15" customHeight="1">
      <c r="B63" s="295"/>
      <c r="C63" s="301"/>
      <c r="D63" s="299" t="s">
        <v>745</v>
      </c>
      <c r="E63" s="299"/>
      <c r="F63" s="299"/>
      <c r="G63" s="299"/>
      <c r="H63" s="299"/>
      <c r="I63" s="299"/>
      <c r="J63" s="299"/>
      <c r="K63" s="297"/>
    </row>
    <row r="64" s="1" customFormat="1" ht="12.75" customHeight="1">
      <c r="B64" s="295"/>
      <c r="C64" s="301"/>
      <c r="D64" s="301"/>
      <c r="E64" s="305"/>
      <c r="F64" s="301"/>
      <c r="G64" s="301"/>
      <c r="H64" s="301"/>
      <c r="I64" s="301"/>
      <c r="J64" s="301"/>
      <c r="K64" s="297"/>
    </row>
    <row r="65" s="1" customFormat="1" ht="15" customHeight="1">
      <c r="B65" s="295"/>
      <c r="C65" s="301"/>
      <c r="D65" s="299" t="s">
        <v>746</v>
      </c>
      <c r="E65" s="299"/>
      <c r="F65" s="299"/>
      <c r="G65" s="299"/>
      <c r="H65" s="299"/>
      <c r="I65" s="299"/>
      <c r="J65" s="299"/>
      <c r="K65" s="297"/>
    </row>
    <row r="66" s="1" customFormat="1" ht="15" customHeight="1">
      <c r="B66" s="295"/>
      <c r="C66" s="301"/>
      <c r="D66" s="304" t="s">
        <v>747</v>
      </c>
      <c r="E66" s="304"/>
      <c r="F66" s="304"/>
      <c r="G66" s="304"/>
      <c r="H66" s="304"/>
      <c r="I66" s="304"/>
      <c r="J66" s="304"/>
      <c r="K66" s="297"/>
    </row>
    <row r="67" s="1" customFormat="1" ht="15" customHeight="1">
      <c r="B67" s="295"/>
      <c r="C67" s="301"/>
      <c r="D67" s="299" t="s">
        <v>748</v>
      </c>
      <c r="E67" s="299"/>
      <c r="F67" s="299"/>
      <c r="G67" s="299"/>
      <c r="H67" s="299"/>
      <c r="I67" s="299"/>
      <c r="J67" s="299"/>
      <c r="K67" s="297"/>
    </row>
    <row r="68" s="1" customFormat="1" ht="15" customHeight="1">
      <c r="B68" s="295"/>
      <c r="C68" s="301"/>
      <c r="D68" s="299" t="s">
        <v>749</v>
      </c>
      <c r="E68" s="299"/>
      <c r="F68" s="299"/>
      <c r="G68" s="299"/>
      <c r="H68" s="299"/>
      <c r="I68" s="299"/>
      <c r="J68" s="299"/>
      <c r="K68" s="297"/>
    </row>
    <row r="69" s="1" customFormat="1" ht="15" customHeight="1">
      <c r="B69" s="295"/>
      <c r="C69" s="301"/>
      <c r="D69" s="299" t="s">
        <v>750</v>
      </c>
      <c r="E69" s="299"/>
      <c r="F69" s="299"/>
      <c r="G69" s="299"/>
      <c r="H69" s="299"/>
      <c r="I69" s="299"/>
      <c r="J69" s="299"/>
      <c r="K69" s="297"/>
    </row>
    <row r="70" s="1" customFormat="1" ht="15" customHeight="1">
      <c r="B70" s="295"/>
      <c r="C70" s="301"/>
      <c r="D70" s="299" t="s">
        <v>751</v>
      </c>
      <c r="E70" s="299"/>
      <c r="F70" s="299"/>
      <c r="G70" s="299"/>
      <c r="H70" s="299"/>
      <c r="I70" s="299"/>
      <c r="J70" s="299"/>
      <c r="K70" s="297"/>
    </row>
    <row r="71" s="1" customFormat="1" ht="12.75" customHeight="1">
      <c r="B71" s="306"/>
      <c r="C71" s="307"/>
      <c r="D71" s="307"/>
      <c r="E71" s="307"/>
      <c r="F71" s="307"/>
      <c r="G71" s="307"/>
      <c r="H71" s="307"/>
      <c r="I71" s="307"/>
      <c r="J71" s="307"/>
      <c r="K71" s="308"/>
    </row>
    <row r="72" s="1" customFormat="1" ht="18.75" customHeight="1">
      <c r="B72" s="309"/>
      <c r="C72" s="309"/>
      <c r="D72" s="309"/>
      <c r="E72" s="309"/>
      <c r="F72" s="309"/>
      <c r="G72" s="309"/>
      <c r="H72" s="309"/>
      <c r="I72" s="309"/>
      <c r="J72" s="309"/>
      <c r="K72" s="310"/>
    </row>
    <row r="73" s="1" customFormat="1" ht="18.75" customHeight="1">
      <c r="B73" s="310"/>
      <c r="C73" s="310"/>
      <c r="D73" s="310"/>
      <c r="E73" s="310"/>
      <c r="F73" s="310"/>
      <c r="G73" s="310"/>
      <c r="H73" s="310"/>
      <c r="I73" s="310"/>
      <c r="J73" s="310"/>
      <c r="K73" s="310"/>
    </row>
    <row r="74" s="1" customFormat="1" ht="7.5" customHeight="1">
      <c r="B74" s="311"/>
      <c r="C74" s="312"/>
      <c r="D74" s="312"/>
      <c r="E74" s="312"/>
      <c r="F74" s="312"/>
      <c r="G74" s="312"/>
      <c r="H74" s="312"/>
      <c r="I74" s="312"/>
      <c r="J74" s="312"/>
      <c r="K74" s="313"/>
    </row>
    <row r="75" s="1" customFormat="1" ht="45" customHeight="1">
      <c r="B75" s="314"/>
      <c r="C75" s="315" t="s">
        <v>752</v>
      </c>
      <c r="D75" s="315"/>
      <c r="E75" s="315"/>
      <c r="F75" s="315"/>
      <c r="G75" s="315"/>
      <c r="H75" s="315"/>
      <c r="I75" s="315"/>
      <c r="J75" s="315"/>
      <c r="K75" s="316"/>
    </row>
    <row r="76" s="1" customFormat="1" ht="17.25" customHeight="1">
      <c r="B76" s="314"/>
      <c r="C76" s="317" t="s">
        <v>753</v>
      </c>
      <c r="D76" s="317"/>
      <c r="E76" s="317"/>
      <c r="F76" s="317" t="s">
        <v>754</v>
      </c>
      <c r="G76" s="318"/>
      <c r="H76" s="317" t="s">
        <v>53</v>
      </c>
      <c r="I76" s="317" t="s">
        <v>56</v>
      </c>
      <c r="J76" s="317" t="s">
        <v>755</v>
      </c>
      <c r="K76" s="316"/>
    </row>
    <row r="77" s="1" customFormat="1" ht="17.25" customHeight="1">
      <c r="B77" s="314"/>
      <c r="C77" s="319" t="s">
        <v>756</v>
      </c>
      <c r="D77" s="319"/>
      <c r="E77" s="319"/>
      <c r="F77" s="320" t="s">
        <v>757</v>
      </c>
      <c r="G77" s="321"/>
      <c r="H77" s="319"/>
      <c r="I77" s="319"/>
      <c r="J77" s="319" t="s">
        <v>758</v>
      </c>
      <c r="K77" s="316"/>
    </row>
    <row r="78" s="1" customFormat="1" ht="5.25" customHeight="1">
      <c r="B78" s="314"/>
      <c r="C78" s="322"/>
      <c r="D78" s="322"/>
      <c r="E78" s="322"/>
      <c r="F78" s="322"/>
      <c r="G78" s="323"/>
      <c r="H78" s="322"/>
      <c r="I78" s="322"/>
      <c r="J78" s="322"/>
      <c r="K78" s="316"/>
    </row>
    <row r="79" s="1" customFormat="1" ht="15" customHeight="1">
      <c r="B79" s="314"/>
      <c r="C79" s="302" t="s">
        <v>52</v>
      </c>
      <c r="D79" s="324"/>
      <c r="E79" s="324"/>
      <c r="F79" s="325" t="s">
        <v>759</v>
      </c>
      <c r="G79" s="326"/>
      <c r="H79" s="302" t="s">
        <v>760</v>
      </c>
      <c r="I79" s="302" t="s">
        <v>761</v>
      </c>
      <c r="J79" s="302">
        <v>20</v>
      </c>
      <c r="K79" s="316"/>
    </row>
    <row r="80" s="1" customFormat="1" ht="15" customHeight="1">
      <c r="B80" s="314"/>
      <c r="C80" s="302" t="s">
        <v>762</v>
      </c>
      <c r="D80" s="302"/>
      <c r="E80" s="302"/>
      <c r="F80" s="325" t="s">
        <v>759</v>
      </c>
      <c r="G80" s="326"/>
      <c r="H80" s="302" t="s">
        <v>763</v>
      </c>
      <c r="I80" s="302" t="s">
        <v>761</v>
      </c>
      <c r="J80" s="302">
        <v>120</v>
      </c>
      <c r="K80" s="316"/>
    </row>
    <row r="81" s="1" customFormat="1" ht="15" customHeight="1">
      <c r="B81" s="327"/>
      <c r="C81" s="302" t="s">
        <v>764</v>
      </c>
      <c r="D81" s="302"/>
      <c r="E81" s="302"/>
      <c r="F81" s="325" t="s">
        <v>765</v>
      </c>
      <c r="G81" s="326"/>
      <c r="H81" s="302" t="s">
        <v>766</v>
      </c>
      <c r="I81" s="302" t="s">
        <v>761</v>
      </c>
      <c r="J81" s="302">
        <v>50</v>
      </c>
      <c r="K81" s="316"/>
    </row>
    <row r="82" s="1" customFormat="1" ht="15" customHeight="1">
      <c r="B82" s="327"/>
      <c r="C82" s="302" t="s">
        <v>767</v>
      </c>
      <c r="D82" s="302"/>
      <c r="E82" s="302"/>
      <c r="F82" s="325" t="s">
        <v>759</v>
      </c>
      <c r="G82" s="326"/>
      <c r="H82" s="302" t="s">
        <v>768</v>
      </c>
      <c r="I82" s="302" t="s">
        <v>769</v>
      </c>
      <c r="J82" s="302"/>
      <c r="K82" s="316"/>
    </row>
    <row r="83" s="1" customFormat="1" ht="15" customHeight="1">
      <c r="B83" s="327"/>
      <c r="C83" s="328" t="s">
        <v>770</v>
      </c>
      <c r="D83" s="328"/>
      <c r="E83" s="328"/>
      <c r="F83" s="329" t="s">
        <v>765</v>
      </c>
      <c r="G83" s="328"/>
      <c r="H83" s="328" t="s">
        <v>771</v>
      </c>
      <c r="I83" s="328" t="s">
        <v>761</v>
      </c>
      <c r="J83" s="328">
        <v>15</v>
      </c>
      <c r="K83" s="316"/>
    </row>
    <row r="84" s="1" customFormat="1" ht="15" customHeight="1">
      <c r="B84" s="327"/>
      <c r="C84" s="328" t="s">
        <v>772</v>
      </c>
      <c r="D84" s="328"/>
      <c r="E84" s="328"/>
      <c r="F84" s="329" t="s">
        <v>765</v>
      </c>
      <c r="G84" s="328"/>
      <c r="H84" s="328" t="s">
        <v>773</v>
      </c>
      <c r="I84" s="328" t="s">
        <v>761</v>
      </c>
      <c r="J84" s="328">
        <v>15</v>
      </c>
      <c r="K84" s="316"/>
    </row>
    <row r="85" s="1" customFormat="1" ht="15" customHeight="1">
      <c r="B85" s="327"/>
      <c r="C85" s="328" t="s">
        <v>774</v>
      </c>
      <c r="D85" s="328"/>
      <c r="E85" s="328"/>
      <c r="F85" s="329" t="s">
        <v>765</v>
      </c>
      <c r="G85" s="328"/>
      <c r="H85" s="328" t="s">
        <v>775</v>
      </c>
      <c r="I85" s="328" t="s">
        <v>761</v>
      </c>
      <c r="J85" s="328">
        <v>20</v>
      </c>
      <c r="K85" s="316"/>
    </row>
    <row r="86" s="1" customFormat="1" ht="15" customHeight="1">
      <c r="B86" s="327"/>
      <c r="C86" s="328" t="s">
        <v>776</v>
      </c>
      <c r="D86" s="328"/>
      <c r="E86" s="328"/>
      <c r="F86" s="329" t="s">
        <v>765</v>
      </c>
      <c r="G86" s="328"/>
      <c r="H86" s="328" t="s">
        <v>777</v>
      </c>
      <c r="I86" s="328" t="s">
        <v>761</v>
      </c>
      <c r="J86" s="328">
        <v>20</v>
      </c>
      <c r="K86" s="316"/>
    </row>
    <row r="87" s="1" customFormat="1" ht="15" customHeight="1">
      <c r="B87" s="327"/>
      <c r="C87" s="302" t="s">
        <v>778</v>
      </c>
      <c r="D87" s="302"/>
      <c r="E87" s="302"/>
      <c r="F87" s="325" t="s">
        <v>765</v>
      </c>
      <c r="G87" s="326"/>
      <c r="H87" s="302" t="s">
        <v>779</v>
      </c>
      <c r="I87" s="302" t="s">
        <v>761</v>
      </c>
      <c r="J87" s="302">
        <v>50</v>
      </c>
      <c r="K87" s="316"/>
    </row>
    <row r="88" s="1" customFormat="1" ht="15" customHeight="1">
      <c r="B88" s="327"/>
      <c r="C88" s="302" t="s">
        <v>780</v>
      </c>
      <c r="D88" s="302"/>
      <c r="E88" s="302"/>
      <c r="F88" s="325" t="s">
        <v>765</v>
      </c>
      <c r="G88" s="326"/>
      <c r="H88" s="302" t="s">
        <v>781</v>
      </c>
      <c r="I88" s="302" t="s">
        <v>761</v>
      </c>
      <c r="J88" s="302">
        <v>20</v>
      </c>
      <c r="K88" s="316"/>
    </row>
    <row r="89" s="1" customFormat="1" ht="15" customHeight="1">
      <c r="B89" s="327"/>
      <c r="C89" s="302" t="s">
        <v>782</v>
      </c>
      <c r="D89" s="302"/>
      <c r="E89" s="302"/>
      <c r="F89" s="325" t="s">
        <v>765</v>
      </c>
      <c r="G89" s="326"/>
      <c r="H89" s="302" t="s">
        <v>783</v>
      </c>
      <c r="I89" s="302" t="s">
        <v>761</v>
      </c>
      <c r="J89" s="302">
        <v>20</v>
      </c>
      <c r="K89" s="316"/>
    </row>
    <row r="90" s="1" customFormat="1" ht="15" customHeight="1">
      <c r="B90" s="327"/>
      <c r="C90" s="302" t="s">
        <v>784</v>
      </c>
      <c r="D90" s="302"/>
      <c r="E90" s="302"/>
      <c r="F90" s="325" t="s">
        <v>765</v>
      </c>
      <c r="G90" s="326"/>
      <c r="H90" s="302" t="s">
        <v>785</v>
      </c>
      <c r="I90" s="302" t="s">
        <v>761</v>
      </c>
      <c r="J90" s="302">
        <v>50</v>
      </c>
      <c r="K90" s="316"/>
    </row>
    <row r="91" s="1" customFormat="1" ht="15" customHeight="1">
      <c r="B91" s="327"/>
      <c r="C91" s="302" t="s">
        <v>786</v>
      </c>
      <c r="D91" s="302"/>
      <c r="E91" s="302"/>
      <c r="F91" s="325" t="s">
        <v>765</v>
      </c>
      <c r="G91" s="326"/>
      <c r="H91" s="302" t="s">
        <v>786</v>
      </c>
      <c r="I91" s="302" t="s">
        <v>761</v>
      </c>
      <c r="J91" s="302">
        <v>50</v>
      </c>
      <c r="K91" s="316"/>
    </row>
    <row r="92" s="1" customFormat="1" ht="15" customHeight="1">
      <c r="B92" s="327"/>
      <c r="C92" s="302" t="s">
        <v>787</v>
      </c>
      <c r="D92" s="302"/>
      <c r="E92" s="302"/>
      <c r="F92" s="325" t="s">
        <v>765</v>
      </c>
      <c r="G92" s="326"/>
      <c r="H92" s="302" t="s">
        <v>788</v>
      </c>
      <c r="I92" s="302" t="s">
        <v>761</v>
      </c>
      <c r="J92" s="302">
        <v>255</v>
      </c>
      <c r="K92" s="316"/>
    </row>
    <row r="93" s="1" customFormat="1" ht="15" customHeight="1">
      <c r="B93" s="327"/>
      <c r="C93" s="302" t="s">
        <v>789</v>
      </c>
      <c r="D93" s="302"/>
      <c r="E93" s="302"/>
      <c r="F93" s="325" t="s">
        <v>759</v>
      </c>
      <c r="G93" s="326"/>
      <c r="H93" s="302" t="s">
        <v>790</v>
      </c>
      <c r="I93" s="302" t="s">
        <v>791</v>
      </c>
      <c r="J93" s="302"/>
      <c r="K93" s="316"/>
    </row>
    <row r="94" s="1" customFormat="1" ht="15" customHeight="1">
      <c r="B94" s="327"/>
      <c r="C94" s="302" t="s">
        <v>792</v>
      </c>
      <c r="D94" s="302"/>
      <c r="E94" s="302"/>
      <c r="F94" s="325" t="s">
        <v>759</v>
      </c>
      <c r="G94" s="326"/>
      <c r="H94" s="302" t="s">
        <v>793</v>
      </c>
      <c r="I94" s="302" t="s">
        <v>794</v>
      </c>
      <c r="J94" s="302"/>
      <c r="K94" s="316"/>
    </row>
    <row r="95" s="1" customFormat="1" ht="15" customHeight="1">
      <c r="B95" s="327"/>
      <c r="C95" s="302" t="s">
        <v>795</v>
      </c>
      <c r="D95" s="302"/>
      <c r="E95" s="302"/>
      <c r="F95" s="325" t="s">
        <v>759</v>
      </c>
      <c r="G95" s="326"/>
      <c r="H95" s="302" t="s">
        <v>795</v>
      </c>
      <c r="I95" s="302" t="s">
        <v>794</v>
      </c>
      <c r="J95" s="302"/>
      <c r="K95" s="316"/>
    </row>
    <row r="96" s="1" customFormat="1" ht="15" customHeight="1">
      <c r="B96" s="327"/>
      <c r="C96" s="302" t="s">
        <v>37</v>
      </c>
      <c r="D96" s="302"/>
      <c r="E96" s="302"/>
      <c r="F96" s="325" t="s">
        <v>759</v>
      </c>
      <c r="G96" s="326"/>
      <c r="H96" s="302" t="s">
        <v>796</v>
      </c>
      <c r="I96" s="302" t="s">
        <v>794</v>
      </c>
      <c r="J96" s="302"/>
      <c r="K96" s="316"/>
    </row>
    <row r="97" s="1" customFormat="1" ht="15" customHeight="1">
      <c r="B97" s="327"/>
      <c r="C97" s="302" t="s">
        <v>47</v>
      </c>
      <c r="D97" s="302"/>
      <c r="E97" s="302"/>
      <c r="F97" s="325" t="s">
        <v>759</v>
      </c>
      <c r="G97" s="326"/>
      <c r="H97" s="302" t="s">
        <v>797</v>
      </c>
      <c r="I97" s="302" t="s">
        <v>794</v>
      </c>
      <c r="J97" s="302"/>
      <c r="K97" s="316"/>
    </row>
    <row r="98" s="1" customFormat="1" ht="15" customHeight="1">
      <c r="B98" s="330"/>
      <c r="C98" s="331"/>
      <c r="D98" s="331"/>
      <c r="E98" s="331"/>
      <c r="F98" s="331"/>
      <c r="G98" s="331"/>
      <c r="H98" s="331"/>
      <c r="I98" s="331"/>
      <c r="J98" s="331"/>
      <c r="K98" s="332"/>
    </row>
    <row r="99" s="1" customFormat="1" ht="18.75" customHeight="1">
      <c r="B99" s="333"/>
      <c r="C99" s="334"/>
      <c r="D99" s="334"/>
      <c r="E99" s="334"/>
      <c r="F99" s="334"/>
      <c r="G99" s="334"/>
      <c r="H99" s="334"/>
      <c r="I99" s="334"/>
      <c r="J99" s="334"/>
      <c r="K99" s="333"/>
    </row>
    <row r="100" s="1" customFormat="1" ht="18.75" customHeight="1">
      <c r="B100" s="310"/>
      <c r="C100" s="310"/>
      <c r="D100" s="310"/>
      <c r="E100" s="310"/>
      <c r="F100" s="310"/>
      <c r="G100" s="310"/>
      <c r="H100" s="310"/>
      <c r="I100" s="310"/>
      <c r="J100" s="310"/>
      <c r="K100" s="310"/>
    </row>
    <row r="101" s="1" customFormat="1" ht="7.5" customHeight="1">
      <c r="B101" s="311"/>
      <c r="C101" s="312"/>
      <c r="D101" s="312"/>
      <c r="E101" s="312"/>
      <c r="F101" s="312"/>
      <c r="G101" s="312"/>
      <c r="H101" s="312"/>
      <c r="I101" s="312"/>
      <c r="J101" s="312"/>
      <c r="K101" s="313"/>
    </row>
    <row r="102" s="1" customFormat="1" ht="45" customHeight="1">
      <c r="B102" s="314"/>
      <c r="C102" s="315" t="s">
        <v>798</v>
      </c>
      <c r="D102" s="315"/>
      <c r="E102" s="315"/>
      <c r="F102" s="315"/>
      <c r="G102" s="315"/>
      <c r="H102" s="315"/>
      <c r="I102" s="315"/>
      <c r="J102" s="315"/>
      <c r="K102" s="316"/>
    </row>
    <row r="103" s="1" customFormat="1" ht="17.25" customHeight="1">
      <c r="B103" s="314"/>
      <c r="C103" s="317" t="s">
        <v>753</v>
      </c>
      <c r="D103" s="317"/>
      <c r="E103" s="317"/>
      <c r="F103" s="317" t="s">
        <v>754</v>
      </c>
      <c r="G103" s="318"/>
      <c r="H103" s="317" t="s">
        <v>53</v>
      </c>
      <c r="I103" s="317" t="s">
        <v>56</v>
      </c>
      <c r="J103" s="317" t="s">
        <v>755</v>
      </c>
      <c r="K103" s="316"/>
    </row>
    <row r="104" s="1" customFormat="1" ht="17.25" customHeight="1">
      <c r="B104" s="314"/>
      <c r="C104" s="319" t="s">
        <v>756</v>
      </c>
      <c r="D104" s="319"/>
      <c r="E104" s="319"/>
      <c r="F104" s="320" t="s">
        <v>757</v>
      </c>
      <c r="G104" s="321"/>
      <c r="H104" s="319"/>
      <c r="I104" s="319"/>
      <c r="J104" s="319" t="s">
        <v>758</v>
      </c>
      <c r="K104" s="316"/>
    </row>
    <row r="105" s="1" customFormat="1" ht="5.25" customHeight="1">
      <c r="B105" s="314"/>
      <c r="C105" s="317"/>
      <c r="D105" s="317"/>
      <c r="E105" s="317"/>
      <c r="F105" s="317"/>
      <c r="G105" s="335"/>
      <c r="H105" s="317"/>
      <c r="I105" s="317"/>
      <c r="J105" s="317"/>
      <c r="K105" s="316"/>
    </row>
    <row r="106" s="1" customFormat="1" ht="15" customHeight="1">
      <c r="B106" s="314"/>
      <c r="C106" s="302" t="s">
        <v>52</v>
      </c>
      <c r="D106" s="324"/>
      <c r="E106" s="324"/>
      <c r="F106" s="325" t="s">
        <v>759</v>
      </c>
      <c r="G106" s="302"/>
      <c r="H106" s="302" t="s">
        <v>799</v>
      </c>
      <c r="I106" s="302" t="s">
        <v>761</v>
      </c>
      <c r="J106" s="302">
        <v>20</v>
      </c>
      <c r="K106" s="316"/>
    </row>
    <row r="107" s="1" customFormat="1" ht="15" customHeight="1">
      <c r="B107" s="314"/>
      <c r="C107" s="302" t="s">
        <v>762</v>
      </c>
      <c r="D107" s="302"/>
      <c r="E107" s="302"/>
      <c r="F107" s="325" t="s">
        <v>759</v>
      </c>
      <c r="G107" s="302"/>
      <c r="H107" s="302" t="s">
        <v>799</v>
      </c>
      <c r="I107" s="302" t="s">
        <v>761</v>
      </c>
      <c r="J107" s="302">
        <v>120</v>
      </c>
      <c r="K107" s="316"/>
    </row>
    <row r="108" s="1" customFormat="1" ht="15" customHeight="1">
      <c r="B108" s="327"/>
      <c r="C108" s="302" t="s">
        <v>764</v>
      </c>
      <c r="D108" s="302"/>
      <c r="E108" s="302"/>
      <c r="F108" s="325" t="s">
        <v>765</v>
      </c>
      <c r="G108" s="302"/>
      <c r="H108" s="302" t="s">
        <v>799</v>
      </c>
      <c r="I108" s="302" t="s">
        <v>761</v>
      </c>
      <c r="J108" s="302">
        <v>50</v>
      </c>
      <c r="K108" s="316"/>
    </row>
    <row r="109" s="1" customFormat="1" ht="15" customHeight="1">
      <c r="B109" s="327"/>
      <c r="C109" s="302" t="s">
        <v>767</v>
      </c>
      <c r="D109" s="302"/>
      <c r="E109" s="302"/>
      <c r="F109" s="325" t="s">
        <v>759</v>
      </c>
      <c r="G109" s="302"/>
      <c r="H109" s="302" t="s">
        <v>799</v>
      </c>
      <c r="I109" s="302" t="s">
        <v>769</v>
      </c>
      <c r="J109" s="302"/>
      <c r="K109" s="316"/>
    </row>
    <row r="110" s="1" customFormat="1" ht="15" customHeight="1">
      <c r="B110" s="327"/>
      <c r="C110" s="302" t="s">
        <v>778</v>
      </c>
      <c r="D110" s="302"/>
      <c r="E110" s="302"/>
      <c r="F110" s="325" t="s">
        <v>765</v>
      </c>
      <c r="G110" s="302"/>
      <c r="H110" s="302" t="s">
        <v>799</v>
      </c>
      <c r="I110" s="302" t="s">
        <v>761</v>
      </c>
      <c r="J110" s="302">
        <v>50</v>
      </c>
      <c r="K110" s="316"/>
    </row>
    <row r="111" s="1" customFormat="1" ht="15" customHeight="1">
      <c r="B111" s="327"/>
      <c r="C111" s="302" t="s">
        <v>786</v>
      </c>
      <c r="D111" s="302"/>
      <c r="E111" s="302"/>
      <c r="F111" s="325" t="s">
        <v>765</v>
      </c>
      <c r="G111" s="302"/>
      <c r="H111" s="302" t="s">
        <v>799</v>
      </c>
      <c r="I111" s="302" t="s">
        <v>761</v>
      </c>
      <c r="J111" s="302">
        <v>50</v>
      </c>
      <c r="K111" s="316"/>
    </row>
    <row r="112" s="1" customFormat="1" ht="15" customHeight="1">
      <c r="B112" s="327"/>
      <c r="C112" s="302" t="s">
        <v>784</v>
      </c>
      <c r="D112" s="302"/>
      <c r="E112" s="302"/>
      <c r="F112" s="325" t="s">
        <v>765</v>
      </c>
      <c r="G112" s="302"/>
      <c r="H112" s="302" t="s">
        <v>799</v>
      </c>
      <c r="I112" s="302" t="s">
        <v>761</v>
      </c>
      <c r="J112" s="302">
        <v>50</v>
      </c>
      <c r="K112" s="316"/>
    </row>
    <row r="113" s="1" customFormat="1" ht="15" customHeight="1">
      <c r="B113" s="327"/>
      <c r="C113" s="302" t="s">
        <v>52</v>
      </c>
      <c r="D113" s="302"/>
      <c r="E113" s="302"/>
      <c r="F113" s="325" t="s">
        <v>759</v>
      </c>
      <c r="G113" s="302"/>
      <c r="H113" s="302" t="s">
        <v>800</v>
      </c>
      <c r="I113" s="302" t="s">
        <v>761</v>
      </c>
      <c r="J113" s="302">
        <v>20</v>
      </c>
      <c r="K113" s="316"/>
    </row>
    <row r="114" s="1" customFormat="1" ht="15" customHeight="1">
      <c r="B114" s="327"/>
      <c r="C114" s="302" t="s">
        <v>801</v>
      </c>
      <c r="D114" s="302"/>
      <c r="E114" s="302"/>
      <c r="F114" s="325" t="s">
        <v>759</v>
      </c>
      <c r="G114" s="302"/>
      <c r="H114" s="302" t="s">
        <v>802</v>
      </c>
      <c r="I114" s="302" t="s">
        <v>761</v>
      </c>
      <c r="J114" s="302">
        <v>120</v>
      </c>
      <c r="K114" s="316"/>
    </row>
    <row r="115" s="1" customFormat="1" ht="15" customHeight="1">
      <c r="B115" s="327"/>
      <c r="C115" s="302" t="s">
        <v>37</v>
      </c>
      <c r="D115" s="302"/>
      <c r="E115" s="302"/>
      <c r="F115" s="325" t="s">
        <v>759</v>
      </c>
      <c r="G115" s="302"/>
      <c r="H115" s="302" t="s">
        <v>803</v>
      </c>
      <c r="I115" s="302" t="s">
        <v>794</v>
      </c>
      <c r="J115" s="302"/>
      <c r="K115" s="316"/>
    </row>
    <row r="116" s="1" customFormat="1" ht="15" customHeight="1">
      <c r="B116" s="327"/>
      <c r="C116" s="302" t="s">
        <v>47</v>
      </c>
      <c r="D116" s="302"/>
      <c r="E116" s="302"/>
      <c r="F116" s="325" t="s">
        <v>759</v>
      </c>
      <c r="G116" s="302"/>
      <c r="H116" s="302" t="s">
        <v>804</v>
      </c>
      <c r="I116" s="302" t="s">
        <v>794</v>
      </c>
      <c r="J116" s="302"/>
      <c r="K116" s="316"/>
    </row>
    <row r="117" s="1" customFormat="1" ht="15" customHeight="1">
      <c r="B117" s="327"/>
      <c r="C117" s="302" t="s">
        <v>56</v>
      </c>
      <c r="D117" s="302"/>
      <c r="E117" s="302"/>
      <c r="F117" s="325" t="s">
        <v>759</v>
      </c>
      <c r="G117" s="302"/>
      <c r="H117" s="302" t="s">
        <v>805</v>
      </c>
      <c r="I117" s="302" t="s">
        <v>806</v>
      </c>
      <c r="J117" s="302"/>
      <c r="K117" s="316"/>
    </row>
    <row r="118" s="1" customFormat="1" ht="15" customHeight="1">
      <c r="B118" s="330"/>
      <c r="C118" s="336"/>
      <c r="D118" s="336"/>
      <c r="E118" s="336"/>
      <c r="F118" s="336"/>
      <c r="G118" s="336"/>
      <c r="H118" s="336"/>
      <c r="I118" s="336"/>
      <c r="J118" s="336"/>
      <c r="K118" s="332"/>
    </row>
    <row r="119" s="1" customFormat="1" ht="18.75" customHeight="1">
      <c r="B119" s="337"/>
      <c r="C119" s="338"/>
      <c r="D119" s="338"/>
      <c r="E119" s="338"/>
      <c r="F119" s="339"/>
      <c r="G119" s="338"/>
      <c r="H119" s="338"/>
      <c r="I119" s="338"/>
      <c r="J119" s="338"/>
      <c r="K119" s="337"/>
    </row>
    <row r="120" s="1" customFormat="1" ht="18.75" customHeight="1">
      <c r="B120" s="310"/>
      <c r="C120" s="310"/>
      <c r="D120" s="310"/>
      <c r="E120" s="310"/>
      <c r="F120" s="310"/>
      <c r="G120" s="310"/>
      <c r="H120" s="310"/>
      <c r="I120" s="310"/>
      <c r="J120" s="310"/>
      <c r="K120" s="310"/>
    </row>
    <row r="121" s="1" customFormat="1" ht="7.5" customHeight="1">
      <c r="B121" s="340"/>
      <c r="C121" s="341"/>
      <c r="D121" s="341"/>
      <c r="E121" s="341"/>
      <c r="F121" s="341"/>
      <c r="G121" s="341"/>
      <c r="H121" s="341"/>
      <c r="I121" s="341"/>
      <c r="J121" s="341"/>
      <c r="K121" s="342"/>
    </row>
    <row r="122" s="1" customFormat="1" ht="45" customHeight="1">
      <c r="B122" s="343"/>
      <c r="C122" s="293" t="s">
        <v>807</v>
      </c>
      <c r="D122" s="293"/>
      <c r="E122" s="293"/>
      <c r="F122" s="293"/>
      <c r="G122" s="293"/>
      <c r="H122" s="293"/>
      <c r="I122" s="293"/>
      <c r="J122" s="293"/>
      <c r="K122" s="344"/>
    </row>
    <row r="123" s="1" customFormat="1" ht="17.25" customHeight="1">
      <c r="B123" s="345"/>
      <c r="C123" s="317" t="s">
        <v>753</v>
      </c>
      <c r="D123" s="317"/>
      <c r="E123" s="317"/>
      <c r="F123" s="317" t="s">
        <v>754</v>
      </c>
      <c r="G123" s="318"/>
      <c r="H123" s="317" t="s">
        <v>53</v>
      </c>
      <c r="I123" s="317" t="s">
        <v>56</v>
      </c>
      <c r="J123" s="317" t="s">
        <v>755</v>
      </c>
      <c r="K123" s="346"/>
    </row>
    <row r="124" s="1" customFormat="1" ht="17.25" customHeight="1">
      <c r="B124" s="345"/>
      <c r="C124" s="319" t="s">
        <v>756</v>
      </c>
      <c r="D124" s="319"/>
      <c r="E124" s="319"/>
      <c r="F124" s="320" t="s">
        <v>757</v>
      </c>
      <c r="G124" s="321"/>
      <c r="H124" s="319"/>
      <c r="I124" s="319"/>
      <c r="J124" s="319" t="s">
        <v>758</v>
      </c>
      <c r="K124" s="346"/>
    </row>
    <row r="125" s="1" customFormat="1" ht="5.25" customHeight="1">
      <c r="B125" s="347"/>
      <c r="C125" s="322"/>
      <c r="D125" s="322"/>
      <c r="E125" s="322"/>
      <c r="F125" s="322"/>
      <c r="G125" s="348"/>
      <c r="H125" s="322"/>
      <c r="I125" s="322"/>
      <c r="J125" s="322"/>
      <c r="K125" s="349"/>
    </row>
    <row r="126" s="1" customFormat="1" ht="15" customHeight="1">
      <c r="B126" s="347"/>
      <c r="C126" s="302" t="s">
        <v>762</v>
      </c>
      <c r="D126" s="324"/>
      <c r="E126" s="324"/>
      <c r="F126" s="325" t="s">
        <v>759</v>
      </c>
      <c r="G126" s="302"/>
      <c r="H126" s="302" t="s">
        <v>799</v>
      </c>
      <c r="I126" s="302" t="s">
        <v>761</v>
      </c>
      <c r="J126" s="302">
        <v>120</v>
      </c>
      <c r="K126" s="350"/>
    </row>
    <row r="127" s="1" customFormat="1" ht="15" customHeight="1">
      <c r="B127" s="347"/>
      <c r="C127" s="302" t="s">
        <v>808</v>
      </c>
      <c r="D127" s="302"/>
      <c r="E127" s="302"/>
      <c r="F127" s="325" t="s">
        <v>759</v>
      </c>
      <c r="G127" s="302"/>
      <c r="H127" s="302" t="s">
        <v>809</v>
      </c>
      <c r="I127" s="302" t="s">
        <v>761</v>
      </c>
      <c r="J127" s="302" t="s">
        <v>810</v>
      </c>
      <c r="K127" s="350"/>
    </row>
    <row r="128" s="1" customFormat="1" ht="15" customHeight="1">
      <c r="B128" s="347"/>
      <c r="C128" s="302" t="s">
        <v>707</v>
      </c>
      <c r="D128" s="302"/>
      <c r="E128" s="302"/>
      <c r="F128" s="325" t="s">
        <v>759</v>
      </c>
      <c r="G128" s="302"/>
      <c r="H128" s="302" t="s">
        <v>811</v>
      </c>
      <c r="I128" s="302" t="s">
        <v>761</v>
      </c>
      <c r="J128" s="302" t="s">
        <v>810</v>
      </c>
      <c r="K128" s="350"/>
    </row>
    <row r="129" s="1" customFormat="1" ht="15" customHeight="1">
      <c r="B129" s="347"/>
      <c r="C129" s="302" t="s">
        <v>770</v>
      </c>
      <c r="D129" s="302"/>
      <c r="E129" s="302"/>
      <c r="F129" s="325" t="s">
        <v>765</v>
      </c>
      <c r="G129" s="302"/>
      <c r="H129" s="302" t="s">
        <v>771</v>
      </c>
      <c r="I129" s="302" t="s">
        <v>761</v>
      </c>
      <c r="J129" s="302">
        <v>15</v>
      </c>
      <c r="K129" s="350"/>
    </row>
    <row r="130" s="1" customFormat="1" ht="15" customHeight="1">
      <c r="B130" s="347"/>
      <c r="C130" s="328" t="s">
        <v>772</v>
      </c>
      <c r="D130" s="328"/>
      <c r="E130" s="328"/>
      <c r="F130" s="329" t="s">
        <v>765</v>
      </c>
      <c r="G130" s="328"/>
      <c r="H130" s="328" t="s">
        <v>773</v>
      </c>
      <c r="I130" s="328" t="s">
        <v>761</v>
      </c>
      <c r="J130" s="328">
        <v>15</v>
      </c>
      <c r="K130" s="350"/>
    </row>
    <row r="131" s="1" customFormat="1" ht="15" customHeight="1">
      <c r="B131" s="347"/>
      <c r="C131" s="328" t="s">
        <v>774</v>
      </c>
      <c r="D131" s="328"/>
      <c r="E131" s="328"/>
      <c r="F131" s="329" t="s">
        <v>765</v>
      </c>
      <c r="G131" s="328"/>
      <c r="H131" s="328" t="s">
        <v>775</v>
      </c>
      <c r="I131" s="328" t="s">
        <v>761</v>
      </c>
      <c r="J131" s="328">
        <v>20</v>
      </c>
      <c r="K131" s="350"/>
    </row>
    <row r="132" s="1" customFormat="1" ht="15" customHeight="1">
      <c r="B132" s="347"/>
      <c r="C132" s="328" t="s">
        <v>776</v>
      </c>
      <c r="D132" s="328"/>
      <c r="E132" s="328"/>
      <c r="F132" s="329" t="s">
        <v>765</v>
      </c>
      <c r="G132" s="328"/>
      <c r="H132" s="328" t="s">
        <v>777</v>
      </c>
      <c r="I132" s="328" t="s">
        <v>761</v>
      </c>
      <c r="J132" s="328">
        <v>20</v>
      </c>
      <c r="K132" s="350"/>
    </row>
    <row r="133" s="1" customFormat="1" ht="15" customHeight="1">
      <c r="B133" s="347"/>
      <c r="C133" s="302" t="s">
        <v>764</v>
      </c>
      <c r="D133" s="302"/>
      <c r="E133" s="302"/>
      <c r="F133" s="325" t="s">
        <v>765</v>
      </c>
      <c r="G133" s="302"/>
      <c r="H133" s="302" t="s">
        <v>799</v>
      </c>
      <c r="I133" s="302" t="s">
        <v>761</v>
      </c>
      <c r="J133" s="302">
        <v>50</v>
      </c>
      <c r="K133" s="350"/>
    </row>
    <row r="134" s="1" customFormat="1" ht="15" customHeight="1">
      <c r="B134" s="347"/>
      <c r="C134" s="302" t="s">
        <v>778</v>
      </c>
      <c r="D134" s="302"/>
      <c r="E134" s="302"/>
      <c r="F134" s="325" t="s">
        <v>765</v>
      </c>
      <c r="G134" s="302"/>
      <c r="H134" s="302" t="s">
        <v>799</v>
      </c>
      <c r="I134" s="302" t="s">
        <v>761</v>
      </c>
      <c r="J134" s="302">
        <v>50</v>
      </c>
      <c r="K134" s="350"/>
    </row>
    <row r="135" s="1" customFormat="1" ht="15" customHeight="1">
      <c r="B135" s="347"/>
      <c r="C135" s="302" t="s">
        <v>784</v>
      </c>
      <c r="D135" s="302"/>
      <c r="E135" s="302"/>
      <c r="F135" s="325" t="s">
        <v>765</v>
      </c>
      <c r="G135" s="302"/>
      <c r="H135" s="302" t="s">
        <v>799</v>
      </c>
      <c r="I135" s="302" t="s">
        <v>761</v>
      </c>
      <c r="J135" s="302">
        <v>50</v>
      </c>
      <c r="K135" s="350"/>
    </row>
    <row r="136" s="1" customFormat="1" ht="15" customHeight="1">
      <c r="B136" s="347"/>
      <c r="C136" s="302" t="s">
        <v>786</v>
      </c>
      <c r="D136" s="302"/>
      <c r="E136" s="302"/>
      <c r="F136" s="325" t="s">
        <v>765</v>
      </c>
      <c r="G136" s="302"/>
      <c r="H136" s="302" t="s">
        <v>799</v>
      </c>
      <c r="I136" s="302" t="s">
        <v>761</v>
      </c>
      <c r="J136" s="302">
        <v>50</v>
      </c>
      <c r="K136" s="350"/>
    </row>
    <row r="137" s="1" customFormat="1" ht="15" customHeight="1">
      <c r="B137" s="347"/>
      <c r="C137" s="302" t="s">
        <v>787</v>
      </c>
      <c r="D137" s="302"/>
      <c r="E137" s="302"/>
      <c r="F137" s="325" t="s">
        <v>765</v>
      </c>
      <c r="G137" s="302"/>
      <c r="H137" s="302" t="s">
        <v>812</v>
      </c>
      <c r="I137" s="302" t="s">
        <v>761</v>
      </c>
      <c r="J137" s="302">
        <v>255</v>
      </c>
      <c r="K137" s="350"/>
    </row>
    <row r="138" s="1" customFormat="1" ht="15" customHeight="1">
      <c r="B138" s="347"/>
      <c r="C138" s="302" t="s">
        <v>789</v>
      </c>
      <c r="D138" s="302"/>
      <c r="E138" s="302"/>
      <c r="F138" s="325" t="s">
        <v>759</v>
      </c>
      <c r="G138" s="302"/>
      <c r="H138" s="302" t="s">
        <v>813</v>
      </c>
      <c r="I138" s="302" t="s">
        <v>791</v>
      </c>
      <c r="J138" s="302"/>
      <c r="K138" s="350"/>
    </row>
    <row r="139" s="1" customFormat="1" ht="15" customHeight="1">
      <c r="B139" s="347"/>
      <c r="C139" s="302" t="s">
        <v>792</v>
      </c>
      <c r="D139" s="302"/>
      <c r="E139" s="302"/>
      <c r="F139" s="325" t="s">
        <v>759</v>
      </c>
      <c r="G139" s="302"/>
      <c r="H139" s="302" t="s">
        <v>814</v>
      </c>
      <c r="I139" s="302" t="s">
        <v>794</v>
      </c>
      <c r="J139" s="302"/>
      <c r="K139" s="350"/>
    </row>
    <row r="140" s="1" customFormat="1" ht="15" customHeight="1">
      <c r="B140" s="347"/>
      <c r="C140" s="302" t="s">
        <v>795</v>
      </c>
      <c r="D140" s="302"/>
      <c r="E140" s="302"/>
      <c r="F140" s="325" t="s">
        <v>759</v>
      </c>
      <c r="G140" s="302"/>
      <c r="H140" s="302" t="s">
        <v>795</v>
      </c>
      <c r="I140" s="302" t="s">
        <v>794</v>
      </c>
      <c r="J140" s="302"/>
      <c r="K140" s="350"/>
    </row>
    <row r="141" s="1" customFormat="1" ht="15" customHeight="1">
      <c r="B141" s="347"/>
      <c r="C141" s="302" t="s">
        <v>37</v>
      </c>
      <c r="D141" s="302"/>
      <c r="E141" s="302"/>
      <c r="F141" s="325" t="s">
        <v>759</v>
      </c>
      <c r="G141" s="302"/>
      <c r="H141" s="302" t="s">
        <v>815</v>
      </c>
      <c r="I141" s="302" t="s">
        <v>794</v>
      </c>
      <c r="J141" s="302"/>
      <c r="K141" s="350"/>
    </row>
    <row r="142" s="1" customFormat="1" ht="15" customHeight="1">
      <c r="B142" s="347"/>
      <c r="C142" s="302" t="s">
        <v>816</v>
      </c>
      <c r="D142" s="302"/>
      <c r="E142" s="302"/>
      <c r="F142" s="325" t="s">
        <v>759</v>
      </c>
      <c r="G142" s="302"/>
      <c r="H142" s="302" t="s">
        <v>817</v>
      </c>
      <c r="I142" s="302" t="s">
        <v>794</v>
      </c>
      <c r="J142" s="302"/>
      <c r="K142" s="350"/>
    </row>
    <row r="143" s="1" customFormat="1" ht="15" customHeight="1">
      <c r="B143" s="351"/>
      <c r="C143" s="352"/>
      <c r="D143" s="352"/>
      <c r="E143" s="352"/>
      <c r="F143" s="352"/>
      <c r="G143" s="352"/>
      <c r="H143" s="352"/>
      <c r="I143" s="352"/>
      <c r="J143" s="352"/>
      <c r="K143" s="353"/>
    </row>
    <row r="144" s="1" customFormat="1" ht="18.75" customHeight="1">
      <c r="B144" s="338"/>
      <c r="C144" s="338"/>
      <c r="D144" s="338"/>
      <c r="E144" s="338"/>
      <c r="F144" s="339"/>
      <c r="G144" s="338"/>
      <c r="H144" s="338"/>
      <c r="I144" s="338"/>
      <c r="J144" s="338"/>
      <c r="K144" s="338"/>
    </row>
    <row r="145" s="1" customFormat="1" ht="18.75" customHeight="1">
      <c r="B145" s="310"/>
      <c r="C145" s="310"/>
      <c r="D145" s="310"/>
      <c r="E145" s="310"/>
      <c r="F145" s="310"/>
      <c r="G145" s="310"/>
      <c r="H145" s="310"/>
      <c r="I145" s="310"/>
      <c r="J145" s="310"/>
      <c r="K145" s="310"/>
    </row>
    <row r="146" s="1" customFormat="1" ht="7.5" customHeight="1">
      <c r="B146" s="311"/>
      <c r="C146" s="312"/>
      <c r="D146" s="312"/>
      <c r="E146" s="312"/>
      <c r="F146" s="312"/>
      <c r="G146" s="312"/>
      <c r="H146" s="312"/>
      <c r="I146" s="312"/>
      <c r="J146" s="312"/>
      <c r="K146" s="313"/>
    </row>
    <row r="147" s="1" customFormat="1" ht="45" customHeight="1">
      <c r="B147" s="314"/>
      <c r="C147" s="315" t="s">
        <v>818</v>
      </c>
      <c r="D147" s="315"/>
      <c r="E147" s="315"/>
      <c r="F147" s="315"/>
      <c r="G147" s="315"/>
      <c r="H147" s="315"/>
      <c r="I147" s="315"/>
      <c r="J147" s="315"/>
      <c r="K147" s="316"/>
    </row>
    <row r="148" s="1" customFormat="1" ht="17.25" customHeight="1">
      <c r="B148" s="314"/>
      <c r="C148" s="317" t="s">
        <v>753</v>
      </c>
      <c r="D148" s="317"/>
      <c r="E148" s="317"/>
      <c r="F148" s="317" t="s">
        <v>754</v>
      </c>
      <c r="G148" s="318"/>
      <c r="H148" s="317" t="s">
        <v>53</v>
      </c>
      <c r="I148" s="317" t="s">
        <v>56</v>
      </c>
      <c r="J148" s="317" t="s">
        <v>755</v>
      </c>
      <c r="K148" s="316"/>
    </row>
    <row r="149" s="1" customFormat="1" ht="17.25" customHeight="1">
      <c r="B149" s="314"/>
      <c r="C149" s="319" t="s">
        <v>756</v>
      </c>
      <c r="D149" s="319"/>
      <c r="E149" s="319"/>
      <c r="F149" s="320" t="s">
        <v>757</v>
      </c>
      <c r="G149" s="321"/>
      <c r="H149" s="319"/>
      <c r="I149" s="319"/>
      <c r="J149" s="319" t="s">
        <v>758</v>
      </c>
      <c r="K149" s="316"/>
    </row>
    <row r="150" s="1" customFormat="1" ht="5.25" customHeight="1">
      <c r="B150" s="327"/>
      <c r="C150" s="322"/>
      <c r="D150" s="322"/>
      <c r="E150" s="322"/>
      <c r="F150" s="322"/>
      <c r="G150" s="323"/>
      <c r="H150" s="322"/>
      <c r="I150" s="322"/>
      <c r="J150" s="322"/>
      <c r="K150" s="350"/>
    </row>
    <row r="151" s="1" customFormat="1" ht="15" customHeight="1">
      <c r="B151" s="327"/>
      <c r="C151" s="354" t="s">
        <v>762</v>
      </c>
      <c r="D151" s="302"/>
      <c r="E151" s="302"/>
      <c r="F151" s="355" t="s">
        <v>759</v>
      </c>
      <c r="G151" s="302"/>
      <c r="H151" s="354" t="s">
        <v>799</v>
      </c>
      <c r="I151" s="354" t="s">
        <v>761</v>
      </c>
      <c r="J151" s="354">
        <v>120</v>
      </c>
      <c r="K151" s="350"/>
    </row>
    <row r="152" s="1" customFormat="1" ht="15" customHeight="1">
      <c r="B152" s="327"/>
      <c r="C152" s="354" t="s">
        <v>808</v>
      </c>
      <c r="D152" s="302"/>
      <c r="E152" s="302"/>
      <c r="F152" s="355" t="s">
        <v>759</v>
      </c>
      <c r="G152" s="302"/>
      <c r="H152" s="354" t="s">
        <v>819</v>
      </c>
      <c r="I152" s="354" t="s">
        <v>761</v>
      </c>
      <c r="J152" s="354" t="s">
        <v>810</v>
      </c>
      <c r="K152" s="350"/>
    </row>
    <row r="153" s="1" customFormat="1" ht="15" customHeight="1">
      <c r="B153" s="327"/>
      <c r="C153" s="354" t="s">
        <v>707</v>
      </c>
      <c r="D153" s="302"/>
      <c r="E153" s="302"/>
      <c r="F153" s="355" t="s">
        <v>759</v>
      </c>
      <c r="G153" s="302"/>
      <c r="H153" s="354" t="s">
        <v>820</v>
      </c>
      <c r="I153" s="354" t="s">
        <v>761</v>
      </c>
      <c r="J153" s="354" t="s">
        <v>810</v>
      </c>
      <c r="K153" s="350"/>
    </row>
    <row r="154" s="1" customFormat="1" ht="15" customHeight="1">
      <c r="B154" s="327"/>
      <c r="C154" s="354" t="s">
        <v>764</v>
      </c>
      <c r="D154" s="302"/>
      <c r="E154" s="302"/>
      <c r="F154" s="355" t="s">
        <v>765</v>
      </c>
      <c r="G154" s="302"/>
      <c r="H154" s="354" t="s">
        <v>799</v>
      </c>
      <c r="I154" s="354" t="s">
        <v>761</v>
      </c>
      <c r="J154" s="354">
        <v>50</v>
      </c>
      <c r="K154" s="350"/>
    </row>
    <row r="155" s="1" customFormat="1" ht="15" customHeight="1">
      <c r="B155" s="327"/>
      <c r="C155" s="354" t="s">
        <v>767</v>
      </c>
      <c r="D155" s="302"/>
      <c r="E155" s="302"/>
      <c r="F155" s="355" t="s">
        <v>759</v>
      </c>
      <c r="G155" s="302"/>
      <c r="H155" s="354" t="s">
        <v>799</v>
      </c>
      <c r="I155" s="354" t="s">
        <v>769</v>
      </c>
      <c r="J155" s="354"/>
      <c r="K155" s="350"/>
    </row>
    <row r="156" s="1" customFormat="1" ht="15" customHeight="1">
      <c r="B156" s="327"/>
      <c r="C156" s="354" t="s">
        <v>778</v>
      </c>
      <c r="D156" s="302"/>
      <c r="E156" s="302"/>
      <c r="F156" s="355" t="s">
        <v>765</v>
      </c>
      <c r="G156" s="302"/>
      <c r="H156" s="354" t="s">
        <v>799</v>
      </c>
      <c r="I156" s="354" t="s">
        <v>761</v>
      </c>
      <c r="J156" s="354">
        <v>50</v>
      </c>
      <c r="K156" s="350"/>
    </row>
    <row r="157" s="1" customFormat="1" ht="15" customHeight="1">
      <c r="B157" s="327"/>
      <c r="C157" s="354" t="s">
        <v>786</v>
      </c>
      <c r="D157" s="302"/>
      <c r="E157" s="302"/>
      <c r="F157" s="355" t="s">
        <v>765</v>
      </c>
      <c r="G157" s="302"/>
      <c r="H157" s="354" t="s">
        <v>799</v>
      </c>
      <c r="I157" s="354" t="s">
        <v>761</v>
      </c>
      <c r="J157" s="354">
        <v>50</v>
      </c>
      <c r="K157" s="350"/>
    </row>
    <row r="158" s="1" customFormat="1" ht="15" customHeight="1">
      <c r="B158" s="327"/>
      <c r="C158" s="354" t="s">
        <v>784</v>
      </c>
      <c r="D158" s="302"/>
      <c r="E158" s="302"/>
      <c r="F158" s="355" t="s">
        <v>765</v>
      </c>
      <c r="G158" s="302"/>
      <c r="H158" s="354" t="s">
        <v>799</v>
      </c>
      <c r="I158" s="354" t="s">
        <v>761</v>
      </c>
      <c r="J158" s="354">
        <v>50</v>
      </c>
      <c r="K158" s="350"/>
    </row>
    <row r="159" s="1" customFormat="1" ht="15" customHeight="1">
      <c r="B159" s="327"/>
      <c r="C159" s="354" t="s">
        <v>105</v>
      </c>
      <c r="D159" s="302"/>
      <c r="E159" s="302"/>
      <c r="F159" s="355" t="s">
        <v>759</v>
      </c>
      <c r="G159" s="302"/>
      <c r="H159" s="354" t="s">
        <v>821</v>
      </c>
      <c r="I159" s="354" t="s">
        <v>761</v>
      </c>
      <c r="J159" s="354" t="s">
        <v>822</v>
      </c>
      <c r="K159" s="350"/>
    </row>
    <row r="160" s="1" customFormat="1" ht="15" customHeight="1">
      <c r="B160" s="327"/>
      <c r="C160" s="354" t="s">
        <v>823</v>
      </c>
      <c r="D160" s="302"/>
      <c r="E160" s="302"/>
      <c r="F160" s="355" t="s">
        <v>759</v>
      </c>
      <c r="G160" s="302"/>
      <c r="H160" s="354" t="s">
        <v>824</v>
      </c>
      <c r="I160" s="354" t="s">
        <v>794</v>
      </c>
      <c r="J160" s="354"/>
      <c r="K160" s="350"/>
    </row>
    <row r="161" s="1" customFormat="1" ht="15" customHeight="1">
      <c r="B161" s="356"/>
      <c r="C161" s="357"/>
      <c r="D161" s="357"/>
      <c r="E161" s="357"/>
      <c r="F161" s="357"/>
      <c r="G161" s="357"/>
      <c r="H161" s="357"/>
      <c r="I161" s="357"/>
      <c r="J161" s="357"/>
      <c r="K161" s="358"/>
    </row>
    <row r="162" s="1" customFormat="1" ht="18.75" customHeight="1">
      <c r="B162" s="338"/>
      <c r="C162" s="348"/>
      <c r="D162" s="348"/>
      <c r="E162" s="348"/>
      <c r="F162" s="359"/>
      <c r="G162" s="348"/>
      <c r="H162" s="348"/>
      <c r="I162" s="348"/>
      <c r="J162" s="348"/>
      <c r="K162" s="338"/>
    </row>
    <row r="163" s="1" customFormat="1" ht="18.75" customHeight="1">
      <c r="B163" s="338"/>
      <c r="C163" s="348"/>
      <c r="D163" s="348"/>
      <c r="E163" s="348"/>
      <c r="F163" s="359"/>
      <c r="G163" s="348"/>
      <c r="H163" s="348"/>
      <c r="I163" s="348"/>
      <c r="J163" s="348"/>
      <c r="K163" s="338"/>
    </row>
    <row r="164" s="1" customFormat="1" ht="18.75" customHeight="1">
      <c r="B164" s="338"/>
      <c r="C164" s="348"/>
      <c r="D164" s="348"/>
      <c r="E164" s="348"/>
      <c r="F164" s="359"/>
      <c r="G164" s="348"/>
      <c r="H164" s="348"/>
      <c r="I164" s="348"/>
      <c r="J164" s="348"/>
      <c r="K164" s="338"/>
    </row>
    <row r="165" s="1" customFormat="1" ht="18.75" customHeight="1">
      <c r="B165" s="338"/>
      <c r="C165" s="348"/>
      <c r="D165" s="348"/>
      <c r="E165" s="348"/>
      <c r="F165" s="359"/>
      <c r="G165" s="348"/>
      <c r="H165" s="348"/>
      <c r="I165" s="348"/>
      <c r="J165" s="348"/>
      <c r="K165" s="338"/>
    </row>
    <row r="166" s="1" customFormat="1" ht="18.75" customHeight="1">
      <c r="B166" s="338"/>
      <c r="C166" s="348"/>
      <c r="D166" s="348"/>
      <c r="E166" s="348"/>
      <c r="F166" s="359"/>
      <c r="G166" s="348"/>
      <c r="H166" s="348"/>
      <c r="I166" s="348"/>
      <c r="J166" s="348"/>
      <c r="K166" s="338"/>
    </row>
    <row r="167" s="1" customFormat="1" ht="18.75" customHeight="1">
      <c r="B167" s="338"/>
      <c r="C167" s="348"/>
      <c r="D167" s="348"/>
      <c r="E167" s="348"/>
      <c r="F167" s="359"/>
      <c r="G167" s="348"/>
      <c r="H167" s="348"/>
      <c r="I167" s="348"/>
      <c r="J167" s="348"/>
      <c r="K167" s="338"/>
    </row>
    <row r="168" s="1" customFormat="1" ht="18.75" customHeight="1">
      <c r="B168" s="338"/>
      <c r="C168" s="348"/>
      <c r="D168" s="348"/>
      <c r="E168" s="348"/>
      <c r="F168" s="359"/>
      <c r="G168" s="348"/>
      <c r="H168" s="348"/>
      <c r="I168" s="348"/>
      <c r="J168" s="348"/>
      <c r="K168" s="338"/>
    </row>
    <row r="169" s="1" customFormat="1" ht="18.75" customHeight="1">
      <c r="B169" s="310"/>
      <c r="C169" s="310"/>
      <c r="D169" s="310"/>
      <c r="E169" s="310"/>
      <c r="F169" s="310"/>
      <c r="G169" s="310"/>
      <c r="H169" s="310"/>
      <c r="I169" s="310"/>
      <c r="J169" s="310"/>
      <c r="K169" s="310"/>
    </row>
    <row r="170" s="1" customFormat="1" ht="7.5" customHeight="1">
      <c r="B170" s="289"/>
      <c r="C170" s="290"/>
      <c r="D170" s="290"/>
      <c r="E170" s="290"/>
      <c r="F170" s="290"/>
      <c r="G170" s="290"/>
      <c r="H170" s="290"/>
      <c r="I170" s="290"/>
      <c r="J170" s="290"/>
      <c r="K170" s="291"/>
    </row>
    <row r="171" s="1" customFormat="1" ht="45" customHeight="1">
      <c r="B171" s="292"/>
      <c r="C171" s="293" t="s">
        <v>825</v>
      </c>
      <c r="D171" s="293"/>
      <c r="E171" s="293"/>
      <c r="F171" s="293"/>
      <c r="G171" s="293"/>
      <c r="H171" s="293"/>
      <c r="I171" s="293"/>
      <c r="J171" s="293"/>
      <c r="K171" s="294"/>
    </row>
    <row r="172" s="1" customFormat="1" ht="17.25" customHeight="1">
      <c r="B172" s="292"/>
      <c r="C172" s="317" t="s">
        <v>753</v>
      </c>
      <c r="D172" s="317"/>
      <c r="E172" s="317"/>
      <c r="F172" s="317" t="s">
        <v>754</v>
      </c>
      <c r="G172" s="360"/>
      <c r="H172" s="361" t="s">
        <v>53</v>
      </c>
      <c r="I172" s="361" t="s">
        <v>56</v>
      </c>
      <c r="J172" s="317" t="s">
        <v>755</v>
      </c>
      <c r="K172" s="294"/>
    </row>
    <row r="173" s="1" customFormat="1" ht="17.25" customHeight="1">
      <c r="B173" s="295"/>
      <c r="C173" s="319" t="s">
        <v>756</v>
      </c>
      <c r="D173" s="319"/>
      <c r="E173" s="319"/>
      <c r="F173" s="320" t="s">
        <v>757</v>
      </c>
      <c r="G173" s="362"/>
      <c r="H173" s="363"/>
      <c r="I173" s="363"/>
      <c r="J173" s="319" t="s">
        <v>758</v>
      </c>
      <c r="K173" s="297"/>
    </row>
    <row r="174" s="1" customFormat="1" ht="5.25" customHeight="1">
      <c r="B174" s="327"/>
      <c r="C174" s="322"/>
      <c r="D174" s="322"/>
      <c r="E174" s="322"/>
      <c r="F174" s="322"/>
      <c r="G174" s="323"/>
      <c r="H174" s="322"/>
      <c r="I174" s="322"/>
      <c r="J174" s="322"/>
      <c r="K174" s="350"/>
    </row>
    <row r="175" s="1" customFormat="1" ht="15" customHeight="1">
      <c r="B175" s="327"/>
      <c r="C175" s="302" t="s">
        <v>762</v>
      </c>
      <c r="D175" s="302"/>
      <c r="E175" s="302"/>
      <c r="F175" s="325" t="s">
        <v>759</v>
      </c>
      <c r="G175" s="302"/>
      <c r="H175" s="302" t="s">
        <v>799</v>
      </c>
      <c r="I175" s="302" t="s">
        <v>761</v>
      </c>
      <c r="J175" s="302">
        <v>120</v>
      </c>
      <c r="K175" s="350"/>
    </row>
    <row r="176" s="1" customFormat="1" ht="15" customHeight="1">
      <c r="B176" s="327"/>
      <c r="C176" s="302" t="s">
        <v>808</v>
      </c>
      <c r="D176" s="302"/>
      <c r="E176" s="302"/>
      <c r="F176" s="325" t="s">
        <v>759</v>
      </c>
      <c r="G176" s="302"/>
      <c r="H176" s="302" t="s">
        <v>809</v>
      </c>
      <c r="I176" s="302" t="s">
        <v>761</v>
      </c>
      <c r="J176" s="302" t="s">
        <v>810</v>
      </c>
      <c r="K176" s="350"/>
    </row>
    <row r="177" s="1" customFormat="1" ht="15" customHeight="1">
      <c r="B177" s="327"/>
      <c r="C177" s="302" t="s">
        <v>707</v>
      </c>
      <c r="D177" s="302"/>
      <c r="E177" s="302"/>
      <c r="F177" s="325" t="s">
        <v>759</v>
      </c>
      <c r="G177" s="302"/>
      <c r="H177" s="302" t="s">
        <v>826</v>
      </c>
      <c r="I177" s="302" t="s">
        <v>761</v>
      </c>
      <c r="J177" s="302" t="s">
        <v>810</v>
      </c>
      <c r="K177" s="350"/>
    </row>
    <row r="178" s="1" customFormat="1" ht="15" customHeight="1">
      <c r="B178" s="327"/>
      <c r="C178" s="302" t="s">
        <v>764</v>
      </c>
      <c r="D178" s="302"/>
      <c r="E178" s="302"/>
      <c r="F178" s="325" t="s">
        <v>765</v>
      </c>
      <c r="G178" s="302"/>
      <c r="H178" s="302" t="s">
        <v>826</v>
      </c>
      <c r="I178" s="302" t="s">
        <v>761</v>
      </c>
      <c r="J178" s="302">
        <v>50</v>
      </c>
      <c r="K178" s="350"/>
    </row>
    <row r="179" s="1" customFormat="1" ht="15" customHeight="1">
      <c r="B179" s="327"/>
      <c r="C179" s="302" t="s">
        <v>767</v>
      </c>
      <c r="D179" s="302"/>
      <c r="E179" s="302"/>
      <c r="F179" s="325" t="s">
        <v>759</v>
      </c>
      <c r="G179" s="302"/>
      <c r="H179" s="302" t="s">
        <v>826</v>
      </c>
      <c r="I179" s="302" t="s">
        <v>769</v>
      </c>
      <c r="J179" s="302"/>
      <c r="K179" s="350"/>
    </row>
    <row r="180" s="1" customFormat="1" ht="15" customHeight="1">
      <c r="B180" s="327"/>
      <c r="C180" s="302" t="s">
        <v>778</v>
      </c>
      <c r="D180" s="302"/>
      <c r="E180" s="302"/>
      <c r="F180" s="325" t="s">
        <v>765</v>
      </c>
      <c r="G180" s="302"/>
      <c r="H180" s="302" t="s">
        <v>826</v>
      </c>
      <c r="I180" s="302" t="s">
        <v>761</v>
      </c>
      <c r="J180" s="302">
        <v>50</v>
      </c>
      <c r="K180" s="350"/>
    </row>
    <row r="181" s="1" customFormat="1" ht="15" customHeight="1">
      <c r="B181" s="327"/>
      <c r="C181" s="302" t="s">
        <v>786</v>
      </c>
      <c r="D181" s="302"/>
      <c r="E181" s="302"/>
      <c r="F181" s="325" t="s">
        <v>765</v>
      </c>
      <c r="G181" s="302"/>
      <c r="H181" s="302" t="s">
        <v>826</v>
      </c>
      <c r="I181" s="302" t="s">
        <v>761</v>
      </c>
      <c r="J181" s="302">
        <v>50</v>
      </c>
      <c r="K181" s="350"/>
    </row>
    <row r="182" s="1" customFormat="1" ht="15" customHeight="1">
      <c r="B182" s="327"/>
      <c r="C182" s="302" t="s">
        <v>784</v>
      </c>
      <c r="D182" s="302"/>
      <c r="E182" s="302"/>
      <c r="F182" s="325" t="s">
        <v>765</v>
      </c>
      <c r="G182" s="302"/>
      <c r="H182" s="302" t="s">
        <v>826</v>
      </c>
      <c r="I182" s="302" t="s">
        <v>761</v>
      </c>
      <c r="J182" s="302">
        <v>50</v>
      </c>
      <c r="K182" s="350"/>
    </row>
    <row r="183" s="1" customFormat="1" ht="15" customHeight="1">
      <c r="B183" s="327"/>
      <c r="C183" s="302" t="s">
        <v>113</v>
      </c>
      <c r="D183" s="302"/>
      <c r="E183" s="302"/>
      <c r="F183" s="325" t="s">
        <v>759</v>
      </c>
      <c r="G183" s="302"/>
      <c r="H183" s="302" t="s">
        <v>827</v>
      </c>
      <c r="I183" s="302" t="s">
        <v>828</v>
      </c>
      <c r="J183" s="302"/>
      <c r="K183" s="350"/>
    </row>
    <row r="184" s="1" customFormat="1" ht="15" customHeight="1">
      <c r="B184" s="327"/>
      <c r="C184" s="302" t="s">
        <v>56</v>
      </c>
      <c r="D184" s="302"/>
      <c r="E184" s="302"/>
      <c r="F184" s="325" t="s">
        <v>759</v>
      </c>
      <c r="G184" s="302"/>
      <c r="H184" s="302" t="s">
        <v>829</v>
      </c>
      <c r="I184" s="302" t="s">
        <v>830</v>
      </c>
      <c r="J184" s="302">
        <v>1</v>
      </c>
      <c r="K184" s="350"/>
    </row>
    <row r="185" s="1" customFormat="1" ht="15" customHeight="1">
      <c r="B185" s="327"/>
      <c r="C185" s="302" t="s">
        <v>52</v>
      </c>
      <c r="D185" s="302"/>
      <c r="E185" s="302"/>
      <c r="F185" s="325" t="s">
        <v>759</v>
      </c>
      <c r="G185" s="302"/>
      <c r="H185" s="302" t="s">
        <v>831</v>
      </c>
      <c r="I185" s="302" t="s">
        <v>761</v>
      </c>
      <c r="J185" s="302">
        <v>20</v>
      </c>
      <c r="K185" s="350"/>
    </row>
    <row r="186" s="1" customFormat="1" ht="15" customHeight="1">
      <c r="B186" s="327"/>
      <c r="C186" s="302" t="s">
        <v>53</v>
      </c>
      <c r="D186" s="302"/>
      <c r="E186" s="302"/>
      <c r="F186" s="325" t="s">
        <v>759</v>
      </c>
      <c r="G186" s="302"/>
      <c r="H186" s="302" t="s">
        <v>832</v>
      </c>
      <c r="I186" s="302" t="s">
        <v>761</v>
      </c>
      <c r="J186" s="302">
        <v>255</v>
      </c>
      <c r="K186" s="350"/>
    </row>
    <row r="187" s="1" customFormat="1" ht="15" customHeight="1">
      <c r="B187" s="327"/>
      <c r="C187" s="302" t="s">
        <v>114</v>
      </c>
      <c r="D187" s="302"/>
      <c r="E187" s="302"/>
      <c r="F187" s="325" t="s">
        <v>759</v>
      </c>
      <c r="G187" s="302"/>
      <c r="H187" s="302" t="s">
        <v>723</v>
      </c>
      <c r="I187" s="302" t="s">
        <v>761</v>
      </c>
      <c r="J187" s="302">
        <v>10</v>
      </c>
      <c r="K187" s="350"/>
    </row>
    <row r="188" s="1" customFormat="1" ht="15" customHeight="1">
      <c r="B188" s="327"/>
      <c r="C188" s="302" t="s">
        <v>115</v>
      </c>
      <c r="D188" s="302"/>
      <c r="E188" s="302"/>
      <c r="F188" s="325" t="s">
        <v>759</v>
      </c>
      <c r="G188" s="302"/>
      <c r="H188" s="302" t="s">
        <v>833</v>
      </c>
      <c r="I188" s="302" t="s">
        <v>794</v>
      </c>
      <c r="J188" s="302"/>
      <c r="K188" s="350"/>
    </row>
    <row r="189" s="1" customFormat="1" ht="15" customHeight="1">
      <c r="B189" s="327"/>
      <c r="C189" s="302" t="s">
        <v>834</v>
      </c>
      <c r="D189" s="302"/>
      <c r="E189" s="302"/>
      <c r="F189" s="325" t="s">
        <v>759</v>
      </c>
      <c r="G189" s="302"/>
      <c r="H189" s="302" t="s">
        <v>835</v>
      </c>
      <c r="I189" s="302" t="s">
        <v>794</v>
      </c>
      <c r="J189" s="302"/>
      <c r="K189" s="350"/>
    </row>
    <row r="190" s="1" customFormat="1" ht="15" customHeight="1">
      <c r="B190" s="327"/>
      <c r="C190" s="302" t="s">
        <v>823</v>
      </c>
      <c r="D190" s="302"/>
      <c r="E190" s="302"/>
      <c r="F190" s="325" t="s">
        <v>759</v>
      </c>
      <c r="G190" s="302"/>
      <c r="H190" s="302" t="s">
        <v>836</v>
      </c>
      <c r="I190" s="302" t="s">
        <v>794</v>
      </c>
      <c r="J190" s="302"/>
      <c r="K190" s="350"/>
    </row>
    <row r="191" s="1" customFormat="1" ht="15" customHeight="1">
      <c r="B191" s="327"/>
      <c r="C191" s="302" t="s">
        <v>118</v>
      </c>
      <c r="D191" s="302"/>
      <c r="E191" s="302"/>
      <c r="F191" s="325" t="s">
        <v>765</v>
      </c>
      <c r="G191" s="302"/>
      <c r="H191" s="302" t="s">
        <v>837</v>
      </c>
      <c r="I191" s="302" t="s">
        <v>761</v>
      </c>
      <c r="J191" s="302">
        <v>50</v>
      </c>
      <c r="K191" s="350"/>
    </row>
    <row r="192" s="1" customFormat="1" ht="15" customHeight="1">
      <c r="B192" s="327"/>
      <c r="C192" s="302" t="s">
        <v>838</v>
      </c>
      <c r="D192" s="302"/>
      <c r="E192" s="302"/>
      <c r="F192" s="325" t="s">
        <v>765</v>
      </c>
      <c r="G192" s="302"/>
      <c r="H192" s="302" t="s">
        <v>839</v>
      </c>
      <c r="I192" s="302" t="s">
        <v>840</v>
      </c>
      <c r="J192" s="302"/>
      <c r="K192" s="350"/>
    </row>
    <row r="193" s="1" customFormat="1" ht="15" customHeight="1">
      <c r="B193" s="327"/>
      <c r="C193" s="302" t="s">
        <v>841</v>
      </c>
      <c r="D193" s="302"/>
      <c r="E193" s="302"/>
      <c r="F193" s="325" t="s">
        <v>765</v>
      </c>
      <c r="G193" s="302"/>
      <c r="H193" s="302" t="s">
        <v>842</v>
      </c>
      <c r="I193" s="302" t="s">
        <v>840</v>
      </c>
      <c r="J193" s="302"/>
      <c r="K193" s="350"/>
    </row>
    <row r="194" s="1" customFormat="1" ht="15" customHeight="1">
      <c r="B194" s="327"/>
      <c r="C194" s="302" t="s">
        <v>843</v>
      </c>
      <c r="D194" s="302"/>
      <c r="E194" s="302"/>
      <c r="F194" s="325" t="s">
        <v>765</v>
      </c>
      <c r="G194" s="302"/>
      <c r="H194" s="302" t="s">
        <v>844</v>
      </c>
      <c r="I194" s="302" t="s">
        <v>840</v>
      </c>
      <c r="J194" s="302"/>
      <c r="K194" s="350"/>
    </row>
    <row r="195" s="1" customFormat="1" ht="15" customHeight="1">
      <c r="B195" s="327"/>
      <c r="C195" s="364" t="s">
        <v>845</v>
      </c>
      <c r="D195" s="302"/>
      <c r="E195" s="302"/>
      <c r="F195" s="325" t="s">
        <v>765</v>
      </c>
      <c r="G195" s="302"/>
      <c r="H195" s="302" t="s">
        <v>846</v>
      </c>
      <c r="I195" s="302" t="s">
        <v>847</v>
      </c>
      <c r="J195" s="365" t="s">
        <v>848</v>
      </c>
      <c r="K195" s="350"/>
    </row>
    <row r="196" s="1" customFormat="1" ht="15" customHeight="1">
      <c r="B196" s="327"/>
      <c r="C196" s="364" t="s">
        <v>41</v>
      </c>
      <c r="D196" s="302"/>
      <c r="E196" s="302"/>
      <c r="F196" s="325" t="s">
        <v>759</v>
      </c>
      <c r="G196" s="302"/>
      <c r="H196" s="299" t="s">
        <v>849</v>
      </c>
      <c r="I196" s="302" t="s">
        <v>850</v>
      </c>
      <c r="J196" s="302"/>
      <c r="K196" s="350"/>
    </row>
    <row r="197" s="1" customFormat="1" ht="15" customHeight="1">
      <c r="B197" s="327"/>
      <c r="C197" s="364" t="s">
        <v>851</v>
      </c>
      <c r="D197" s="302"/>
      <c r="E197" s="302"/>
      <c r="F197" s="325" t="s">
        <v>759</v>
      </c>
      <c r="G197" s="302"/>
      <c r="H197" s="302" t="s">
        <v>852</v>
      </c>
      <c r="I197" s="302" t="s">
        <v>794</v>
      </c>
      <c r="J197" s="302"/>
      <c r="K197" s="350"/>
    </row>
    <row r="198" s="1" customFormat="1" ht="15" customHeight="1">
      <c r="B198" s="327"/>
      <c r="C198" s="364" t="s">
        <v>853</v>
      </c>
      <c r="D198" s="302"/>
      <c r="E198" s="302"/>
      <c r="F198" s="325" t="s">
        <v>759</v>
      </c>
      <c r="G198" s="302"/>
      <c r="H198" s="302" t="s">
        <v>854</v>
      </c>
      <c r="I198" s="302" t="s">
        <v>794</v>
      </c>
      <c r="J198" s="302"/>
      <c r="K198" s="350"/>
    </row>
    <row r="199" s="1" customFormat="1" ht="15" customHeight="1">
      <c r="B199" s="327"/>
      <c r="C199" s="364" t="s">
        <v>855</v>
      </c>
      <c r="D199" s="302"/>
      <c r="E199" s="302"/>
      <c r="F199" s="325" t="s">
        <v>765</v>
      </c>
      <c r="G199" s="302"/>
      <c r="H199" s="302" t="s">
        <v>856</v>
      </c>
      <c r="I199" s="302" t="s">
        <v>794</v>
      </c>
      <c r="J199" s="302"/>
      <c r="K199" s="350"/>
    </row>
    <row r="200" s="1" customFormat="1" ht="15" customHeight="1">
      <c r="B200" s="356"/>
      <c r="C200" s="366"/>
      <c r="D200" s="357"/>
      <c r="E200" s="357"/>
      <c r="F200" s="357"/>
      <c r="G200" s="357"/>
      <c r="H200" s="357"/>
      <c r="I200" s="357"/>
      <c r="J200" s="357"/>
      <c r="K200" s="358"/>
    </row>
    <row r="201" s="1" customFormat="1" ht="18.75" customHeight="1">
      <c r="B201" s="338"/>
      <c r="C201" s="348"/>
      <c r="D201" s="348"/>
      <c r="E201" s="348"/>
      <c r="F201" s="359"/>
      <c r="G201" s="348"/>
      <c r="H201" s="348"/>
      <c r="I201" s="348"/>
      <c r="J201" s="348"/>
      <c r="K201" s="338"/>
    </row>
    <row r="202" s="1" customFormat="1" ht="18.75" customHeight="1">
      <c r="B202" s="310"/>
      <c r="C202" s="310"/>
      <c r="D202" s="310"/>
      <c r="E202" s="310"/>
      <c r="F202" s="310"/>
      <c r="G202" s="310"/>
      <c r="H202" s="310"/>
      <c r="I202" s="310"/>
      <c r="J202" s="310"/>
      <c r="K202" s="310"/>
    </row>
    <row r="203" s="1" customFormat="1" ht="13.5">
      <c r="B203" s="289"/>
      <c r="C203" s="290"/>
      <c r="D203" s="290"/>
      <c r="E203" s="290"/>
      <c r="F203" s="290"/>
      <c r="G203" s="290"/>
      <c r="H203" s="290"/>
      <c r="I203" s="290"/>
      <c r="J203" s="290"/>
      <c r="K203" s="291"/>
    </row>
    <row r="204" s="1" customFormat="1" ht="21" customHeight="1">
      <c r="B204" s="292"/>
      <c r="C204" s="293" t="s">
        <v>857</v>
      </c>
      <c r="D204" s="293"/>
      <c r="E204" s="293"/>
      <c r="F204" s="293"/>
      <c r="G204" s="293"/>
      <c r="H204" s="293"/>
      <c r="I204" s="293"/>
      <c r="J204" s="293"/>
      <c r="K204" s="294"/>
    </row>
    <row r="205" s="1" customFormat="1" ht="25.5" customHeight="1">
      <c r="B205" s="292"/>
      <c r="C205" s="367" t="s">
        <v>858</v>
      </c>
      <c r="D205" s="367"/>
      <c r="E205" s="367"/>
      <c r="F205" s="367" t="s">
        <v>859</v>
      </c>
      <c r="G205" s="368"/>
      <c r="H205" s="367" t="s">
        <v>860</v>
      </c>
      <c r="I205" s="367"/>
      <c r="J205" s="367"/>
      <c r="K205" s="294"/>
    </row>
    <row r="206" s="1" customFormat="1" ht="5.25" customHeight="1">
      <c r="B206" s="327"/>
      <c r="C206" s="322"/>
      <c r="D206" s="322"/>
      <c r="E206" s="322"/>
      <c r="F206" s="322"/>
      <c r="G206" s="348"/>
      <c r="H206" s="322"/>
      <c r="I206" s="322"/>
      <c r="J206" s="322"/>
      <c r="K206" s="350"/>
    </row>
    <row r="207" s="1" customFormat="1" ht="15" customHeight="1">
      <c r="B207" s="327"/>
      <c r="C207" s="302" t="s">
        <v>850</v>
      </c>
      <c r="D207" s="302"/>
      <c r="E207" s="302"/>
      <c r="F207" s="325" t="s">
        <v>42</v>
      </c>
      <c r="G207" s="302"/>
      <c r="H207" s="302" t="s">
        <v>861</v>
      </c>
      <c r="I207" s="302"/>
      <c r="J207" s="302"/>
      <c r="K207" s="350"/>
    </row>
    <row r="208" s="1" customFormat="1" ht="15" customHeight="1">
      <c r="B208" s="327"/>
      <c r="C208" s="302"/>
      <c r="D208" s="302"/>
      <c r="E208" s="302"/>
      <c r="F208" s="325" t="s">
        <v>43</v>
      </c>
      <c r="G208" s="302"/>
      <c r="H208" s="302" t="s">
        <v>862</v>
      </c>
      <c r="I208" s="302"/>
      <c r="J208" s="302"/>
      <c r="K208" s="350"/>
    </row>
    <row r="209" s="1" customFormat="1" ht="15" customHeight="1">
      <c r="B209" s="327"/>
      <c r="C209" s="302"/>
      <c r="D209" s="302"/>
      <c r="E209" s="302"/>
      <c r="F209" s="325" t="s">
        <v>46</v>
      </c>
      <c r="G209" s="302"/>
      <c r="H209" s="302" t="s">
        <v>863</v>
      </c>
      <c r="I209" s="302"/>
      <c r="J209" s="302"/>
      <c r="K209" s="350"/>
    </row>
    <row r="210" s="1" customFormat="1" ht="15" customHeight="1">
      <c r="B210" s="327"/>
      <c r="C210" s="302"/>
      <c r="D210" s="302"/>
      <c r="E210" s="302"/>
      <c r="F210" s="325" t="s">
        <v>44</v>
      </c>
      <c r="G210" s="302"/>
      <c r="H210" s="302" t="s">
        <v>864</v>
      </c>
      <c r="I210" s="302"/>
      <c r="J210" s="302"/>
      <c r="K210" s="350"/>
    </row>
    <row r="211" s="1" customFormat="1" ht="15" customHeight="1">
      <c r="B211" s="327"/>
      <c r="C211" s="302"/>
      <c r="D211" s="302"/>
      <c r="E211" s="302"/>
      <c r="F211" s="325" t="s">
        <v>45</v>
      </c>
      <c r="G211" s="302"/>
      <c r="H211" s="302" t="s">
        <v>865</v>
      </c>
      <c r="I211" s="302"/>
      <c r="J211" s="302"/>
      <c r="K211" s="350"/>
    </row>
    <row r="212" s="1" customFormat="1" ht="15" customHeight="1">
      <c r="B212" s="327"/>
      <c r="C212" s="302"/>
      <c r="D212" s="302"/>
      <c r="E212" s="302"/>
      <c r="F212" s="325"/>
      <c r="G212" s="302"/>
      <c r="H212" s="302"/>
      <c r="I212" s="302"/>
      <c r="J212" s="302"/>
      <c r="K212" s="350"/>
    </row>
    <row r="213" s="1" customFormat="1" ht="15" customHeight="1">
      <c r="B213" s="327"/>
      <c r="C213" s="302" t="s">
        <v>806</v>
      </c>
      <c r="D213" s="302"/>
      <c r="E213" s="302"/>
      <c r="F213" s="325" t="s">
        <v>80</v>
      </c>
      <c r="G213" s="302"/>
      <c r="H213" s="302" t="s">
        <v>866</v>
      </c>
      <c r="I213" s="302"/>
      <c r="J213" s="302"/>
      <c r="K213" s="350"/>
    </row>
    <row r="214" s="1" customFormat="1" ht="15" customHeight="1">
      <c r="B214" s="327"/>
      <c r="C214" s="302"/>
      <c r="D214" s="302"/>
      <c r="E214" s="302"/>
      <c r="F214" s="325" t="s">
        <v>701</v>
      </c>
      <c r="G214" s="302"/>
      <c r="H214" s="302" t="s">
        <v>702</v>
      </c>
      <c r="I214" s="302"/>
      <c r="J214" s="302"/>
      <c r="K214" s="350"/>
    </row>
    <row r="215" s="1" customFormat="1" ht="15" customHeight="1">
      <c r="B215" s="327"/>
      <c r="C215" s="302"/>
      <c r="D215" s="302"/>
      <c r="E215" s="302"/>
      <c r="F215" s="325" t="s">
        <v>699</v>
      </c>
      <c r="G215" s="302"/>
      <c r="H215" s="302" t="s">
        <v>867</v>
      </c>
      <c r="I215" s="302"/>
      <c r="J215" s="302"/>
      <c r="K215" s="350"/>
    </row>
    <row r="216" s="1" customFormat="1" ht="15" customHeight="1">
      <c r="B216" s="369"/>
      <c r="C216" s="302"/>
      <c r="D216" s="302"/>
      <c r="E216" s="302"/>
      <c r="F216" s="325" t="s">
        <v>703</v>
      </c>
      <c r="G216" s="364"/>
      <c r="H216" s="354" t="s">
        <v>704</v>
      </c>
      <c r="I216" s="354"/>
      <c r="J216" s="354"/>
      <c r="K216" s="370"/>
    </row>
    <row r="217" s="1" customFormat="1" ht="15" customHeight="1">
      <c r="B217" s="369"/>
      <c r="C217" s="302"/>
      <c r="D217" s="302"/>
      <c r="E217" s="302"/>
      <c r="F217" s="325" t="s">
        <v>705</v>
      </c>
      <c r="G217" s="364"/>
      <c r="H217" s="354" t="s">
        <v>868</v>
      </c>
      <c r="I217" s="354"/>
      <c r="J217" s="354"/>
      <c r="K217" s="370"/>
    </row>
    <row r="218" s="1" customFormat="1" ht="15" customHeight="1">
      <c r="B218" s="369"/>
      <c r="C218" s="302"/>
      <c r="D218" s="302"/>
      <c r="E218" s="302"/>
      <c r="F218" s="325"/>
      <c r="G218" s="364"/>
      <c r="H218" s="354"/>
      <c r="I218" s="354"/>
      <c r="J218" s="354"/>
      <c r="K218" s="370"/>
    </row>
    <row r="219" s="1" customFormat="1" ht="15" customHeight="1">
      <c r="B219" s="369"/>
      <c r="C219" s="302" t="s">
        <v>830</v>
      </c>
      <c r="D219" s="302"/>
      <c r="E219" s="302"/>
      <c r="F219" s="325">
        <v>1</v>
      </c>
      <c r="G219" s="364"/>
      <c r="H219" s="354" t="s">
        <v>869</v>
      </c>
      <c r="I219" s="354"/>
      <c r="J219" s="354"/>
      <c r="K219" s="370"/>
    </row>
    <row r="220" s="1" customFormat="1" ht="15" customHeight="1">
      <c r="B220" s="369"/>
      <c r="C220" s="302"/>
      <c r="D220" s="302"/>
      <c r="E220" s="302"/>
      <c r="F220" s="325">
        <v>2</v>
      </c>
      <c r="G220" s="364"/>
      <c r="H220" s="354" t="s">
        <v>870</v>
      </c>
      <c r="I220" s="354"/>
      <c r="J220" s="354"/>
      <c r="K220" s="370"/>
    </row>
    <row r="221" s="1" customFormat="1" ht="15" customHeight="1">
      <c r="B221" s="369"/>
      <c r="C221" s="302"/>
      <c r="D221" s="302"/>
      <c r="E221" s="302"/>
      <c r="F221" s="325">
        <v>3</v>
      </c>
      <c r="G221" s="364"/>
      <c r="H221" s="354" t="s">
        <v>871</v>
      </c>
      <c r="I221" s="354"/>
      <c r="J221" s="354"/>
      <c r="K221" s="370"/>
    </row>
    <row r="222" s="1" customFormat="1" ht="15" customHeight="1">
      <c r="B222" s="369"/>
      <c r="C222" s="302"/>
      <c r="D222" s="302"/>
      <c r="E222" s="302"/>
      <c r="F222" s="325">
        <v>4</v>
      </c>
      <c r="G222" s="364"/>
      <c r="H222" s="354" t="s">
        <v>872</v>
      </c>
      <c r="I222" s="354"/>
      <c r="J222" s="354"/>
      <c r="K222" s="370"/>
    </row>
    <row r="223" s="1" customFormat="1" ht="12.75" customHeight="1">
      <c r="B223" s="371"/>
      <c r="C223" s="372"/>
      <c r="D223" s="372"/>
      <c r="E223" s="372"/>
      <c r="F223" s="372"/>
      <c r="G223" s="372"/>
      <c r="H223" s="372"/>
      <c r="I223" s="372"/>
      <c r="J223" s="372"/>
      <c r="K223" s="373"/>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Šrédl Tomáš</dc:creator>
  <cp:lastModifiedBy>Šrédl Tomáš</cp:lastModifiedBy>
  <dcterms:created xsi:type="dcterms:W3CDTF">2022-12-20T06:01:53Z</dcterms:created>
  <dcterms:modified xsi:type="dcterms:W3CDTF">2022-12-20T06:02:03Z</dcterms:modified>
</cp:coreProperties>
</file>